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35" windowHeight="10860"/>
  </bookViews>
  <sheets>
    <sheet name="Доходы" sheetId="2" r:id="rId1"/>
  </sheets>
  <definedNames>
    <definedName name="_xlnm.Print_Titles" localSheetId="0">Доходы!$12:$13</definedName>
  </definedNames>
  <calcPr calcId="145621"/>
</workbook>
</file>

<file path=xl/calcChain.xml><?xml version="1.0" encoding="utf-8"?>
<calcChain xmlns="http://schemas.openxmlformats.org/spreadsheetml/2006/main">
  <c r="P79" i="2" l="1"/>
  <c r="D79" i="2"/>
  <c r="E79" i="2"/>
  <c r="F79" i="2"/>
  <c r="G79" i="2"/>
  <c r="H79" i="2"/>
  <c r="I79" i="2"/>
  <c r="J79" i="2"/>
  <c r="K79" i="2"/>
  <c r="C79" i="2"/>
  <c r="C14" i="2" l="1"/>
  <c r="C57" i="2"/>
  <c r="G66" i="2"/>
  <c r="K66" i="2"/>
  <c r="C66" i="2"/>
  <c r="D67" i="2"/>
  <c r="D66" i="2" s="1"/>
  <c r="E67" i="2"/>
  <c r="E66" i="2" s="1"/>
  <c r="F67" i="2"/>
  <c r="F66" i="2" s="1"/>
  <c r="G67" i="2"/>
  <c r="H67" i="2"/>
  <c r="H66" i="2" s="1"/>
  <c r="I67" i="2"/>
  <c r="I66" i="2" s="1"/>
  <c r="J67" i="2"/>
  <c r="J66" i="2" s="1"/>
  <c r="P67" i="2"/>
  <c r="K61" i="2"/>
  <c r="C61" i="2"/>
  <c r="D65" i="2"/>
  <c r="D61" i="2" s="1"/>
  <c r="E65" i="2"/>
  <c r="E61" i="2" s="1"/>
  <c r="F65" i="2"/>
  <c r="F61" i="2" s="1"/>
  <c r="G65" i="2"/>
  <c r="G61" i="2" s="1"/>
  <c r="H65" i="2"/>
  <c r="H61" i="2" s="1"/>
  <c r="I65" i="2"/>
  <c r="I61" i="2" s="1"/>
  <c r="J65" i="2"/>
  <c r="J61" i="2" s="1"/>
  <c r="P65" i="2"/>
  <c r="C53" i="2"/>
  <c r="C45" i="2"/>
  <c r="C42" i="2"/>
  <c r="C39" i="2"/>
  <c r="C33" i="2"/>
  <c r="D34" i="2"/>
  <c r="E34" i="2"/>
  <c r="F34" i="2"/>
  <c r="G34" i="2"/>
  <c r="H34" i="2"/>
  <c r="I34" i="2"/>
  <c r="J34" i="2"/>
  <c r="P34" i="2"/>
  <c r="C27" i="2"/>
  <c r="D24" i="2" l="1"/>
  <c r="E24" i="2"/>
  <c r="F24" i="2"/>
  <c r="G24" i="2"/>
  <c r="H24" i="2"/>
  <c r="I24" i="2"/>
  <c r="J24" i="2"/>
  <c r="K24" i="2"/>
  <c r="C24" i="2"/>
  <c r="D19" i="2"/>
  <c r="E19" i="2"/>
  <c r="F19" i="2"/>
  <c r="G19" i="2"/>
  <c r="H19" i="2"/>
  <c r="I19" i="2"/>
  <c r="J19" i="2"/>
  <c r="K19" i="2"/>
  <c r="C19" i="2"/>
  <c r="K17" i="2"/>
  <c r="C17" i="2"/>
  <c r="K15" i="2" l="1"/>
  <c r="C15" i="2"/>
  <c r="L56" i="2" l="1"/>
  <c r="M56" i="2"/>
  <c r="N56" i="2"/>
  <c r="O56" i="2"/>
  <c r="D58" i="2"/>
  <c r="E58" i="2"/>
  <c r="F58" i="2"/>
  <c r="G58" i="2"/>
  <c r="H58" i="2"/>
  <c r="I58" i="2"/>
  <c r="J58" i="2"/>
  <c r="K58" i="2"/>
  <c r="C58" i="2"/>
  <c r="P60" i="2"/>
  <c r="P59" i="2"/>
  <c r="P76" i="2"/>
  <c r="C56" i="2" l="1"/>
  <c r="H57" i="2"/>
  <c r="H56" i="2" s="1"/>
  <c r="D57" i="2"/>
  <c r="D56" i="2" s="1"/>
  <c r="K57" i="2"/>
  <c r="K56" i="2" s="1"/>
  <c r="G57" i="2"/>
  <c r="G56" i="2" s="1"/>
  <c r="P58" i="2"/>
  <c r="E57" i="2"/>
  <c r="E56" i="2" s="1"/>
  <c r="J57" i="2"/>
  <c r="J56" i="2" s="1"/>
  <c r="I57" i="2"/>
  <c r="I56" i="2" s="1"/>
  <c r="F57" i="2"/>
  <c r="F56" i="2" s="1"/>
  <c r="D33" i="2"/>
  <c r="D31" i="2" s="1"/>
  <c r="E33" i="2"/>
  <c r="E31" i="2" s="1"/>
  <c r="F33" i="2"/>
  <c r="F31" i="2" s="1"/>
  <c r="G33" i="2"/>
  <c r="G31" i="2" s="1"/>
  <c r="H33" i="2"/>
  <c r="H31" i="2" s="1"/>
  <c r="I33" i="2"/>
  <c r="I31" i="2" s="1"/>
  <c r="J33" i="2"/>
  <c r="J31" i="2" s="1"/>
  <c r="K33" i="2"/>
  <c r="K31" i="2" s="1"/>
  <c r="C31" i="2"/>
  <c r="D55" i="2"/>
  <c r="E55" i="2"/>
  <c r="F55" i="2"/>
  <c r="G55" i="2"/>
  <c r="H55" i="2"/>
  <c r="I55" i="2"/>
  <c r="J55" i="2"/>
  <c r="D52" i="2"/>
  <c r="E52" i="2"/>
  <c r="F52" i="2"/>
  <c r="G52" i="2"/>
  <c r="H52" i="2"/>
  <c r="I52" i="2"/>
  <c r="J52" i="2"/>
  <c r="D48" i="2"/>
  <c r="E48" i="2"/>
  <c r="F48" i="2"/>
  <c r="G48" i="2"/>
  <c r="H48" i="2"/>
  <c r="I48" i="2"/>
  <c r="J48" i="2"/>
  <c r="D47" i="2"/>
  <c r="E47" i="2"/>
  <c r="F47" i="2"/>
  <c r="G47" i="2"/>
  <c r="H47" i="2"/>
  <c r="I47" i="2"/>
  <c r="J47" i="2"/>
  <c r="D46" i="2"/>
  <c r="E46" i="2"/>
  <c r="F46" i="2"/>
  <c r="G46" i="2"/>
  <c r="H46" i="2"/>
  <c r="I46" i="2"/>
  <c r="J46" i="2"/>
  <c r="D44" i="2"/>
  <c r="D42" i="2" s="1"/>
  <c r="E44" i="2"/>
  <c r="E42" i="2" s="1"/>
  <c r="F44" i="2"/>
  <c r="F42" i="2" s="1"/>
  <c r="G44" i="2"/>
  <c r="G42" i="2" s="1"/>
  <c r="H44" i="2"/>
  <c r="H42" i="2" s="1"/>
  <c r="I44" i="2"/>
  <c r="I42" i="2" s="1"/>
  <c r="J44" i="2"/>
  <c r="J42" i="2" s="1"/>
  <c r="K42" i="2"/>
  <c r="D40" i="2"/>
  <c r="D39" i="2" s="1"/>
  <c r="E40" i="2"/>
  <c r="E39" i="2" s="1"/>
  <c r="F40" i="2"/>
  <c r="F39" i="2" s="1"/>
  <c r="G40" i="2"/>
  <c r="G39" i="2" s="1"/>
  <c r="H40" i="2"/>
  <c r="H39" i="2" s="1"/>
  <c r="I40" i="2"/>
  <c r="I39" i="2" s="1"/>
  <c r="J40" i="2"/>
  <c r="J39" i="2" s="1"/>
  <c r="K39" i="2"/>
  <c r="K27" i="2"/>
  <c r="P57" i="2" l="1"/>
  <c r="K45" i="2"/>
  <c r="G45" i="2"/>
  <c r="G14" i="2" s="1"/>
  <c r="F45" i="2"/>
  <c r="F14" i="2" s="1"/>
  <c r="I45" i="2"/>
  <c r="I14" i="2" s="1"/>
  <c r="E45" i="2"/>
  <c r="E14" i="2" s="1"/>
  <c r="K53" i="2"/>
  <c r="P53" i="2" s="1"/>
  <c r="J45" i="2"/>
  <c r="J14" i="2" s="1"/>
  <c r="P46" i="2"/>
  <c r="H45" i="2"/>
  <c r="H14" i="2" s="1"/>
  <c r="D45" i="2"/>
  <c r="D14" i="2" s="1"/>
  <c r="P48" i="2"/>
  <c r="D16" i="2"/>
  <c r="E16" i="2"/>
  <c r="F16" i="2"/>
  <c r="G16" i="2"/>
  <c r="H16" i="2"/>
  <c r="I16" i="2"/>
  <c r="J16" i="2"/>
  <c r="P72" i="2"/>
  <c r="P62" i="2"/>
  <c r="P68" i="2"/>
  <c r="P47" i="2"/>
  <c r="P49" i="2"/>
  <c r="P38" i="2"/>
  <c r="P37" i="2"/>
  <c r="P28" i="2"/>
  <c r="P26" i="2"/>
  <c r="P25" i="2"/>
  <c r="P24" i="2"/>
  <c r="P23" i="2"/>
  <c r="P22" i="2"/>
  <c r="P21" i="2"/>
  <c r="P20" i="2"/>
  <c r="P19" i="2"/>
  <c r="P18" i="2"/>
  <c r="P17" i="2"/>
  <c r="P15" i="2"/>
  <c r="P69" i="2"/>
  <c r="P55" i="2"/>
  <c r="P56" i="2"/>
  <c r="P36" i="2"/>
  <c r="P27" i="2"/>
  <c r="P29" i="2"/>
  <c r="P30" i="2"/>
  <c r="P31" i="2"/>
  <c r="P32" i="2"/>
  <c r="P33" i="2"/>
  <c r="P35" i="2"/>
  <c r="P39" i="2"/>
  <c r="P40" i="2"/>
  <c r="P41" i="2"/>
  <c r="P42" i="2"/>
  <c r="P43" i="2"/>
  <c r="P44" i="2"/>
  <c r="P50" i="2"/>
  <c r="P51" i="2"/>
  <c r="P52" i="2"/>
  <c r="P61" i="2"/>
  <c r="P63" i="2"/>
  <c r="P64" i="2"/>
  <c r="P66" i="2"/>
  <c r="P70" i="2"/>
  <c r="P71" i="2"/>
  <c r="P73" i="2"/>
  <c r="P74" i="2"/>
  <c r="P75" i="2"/>
  <c r="P77" i="2"/>
  <c r="P78" i="2"/>
  <c r="P45" i="2" l="1"/>
  <c r="K14" i="2"/>
  <c r="P14" i="2" s="1"/>
  <c r="P16" i="2"/>
</calcChain>
</file>

<file path=xl/sharedStrings.xml><?xml version="1.0" encoding="utf-8"?>
<sst xmlns="http://schemas.openxmlformats.org/spreadsheetml/2006/main" count="175" uniqueCount="167">
  <si>
    <t xml:space="preserve">             по ОКЕИ  </t>
  </si>
  <si>
    <t>383</t>
  </si>
  <si>
    <t>Код дохода по бюджетной классификации</t>
  </si>
  <si>
    <t>Наименование показателя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</si>
  <si>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</si>
  <si>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</si>
  <si>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</si>
  <si>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</si>
  <si>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</si>
  <si>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</si>
  <si>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</si>
  <si>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</si>
  <si>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</si>
  <si>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</si>
  <si>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</si>
  <si>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</si>
  <si>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</si>
  <si>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11</t>
  </si>
  <si>
    <t>12</t>
  </si>
  <si>
    <t>13</t>
  </si>
  <si>
    <t>14</t>
  </si>
  <si>
    <t>15</t>
  </si>
  <si>
    <t>16</t>
  </si>
  <si>
    <t>18</t>
  </si>
  <si>
    <t>27</t>
  </si>
  <si>
    <t>28</t>
  </si>
  <si>
    <t>29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</si>
  <si>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</si>
  <si>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</si>
  <si>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</si>
  <si>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</si>
  <si>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</si>
  <si>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НАЛОГИ НА СОВОКУПНЫЙ ДОХОД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</si>
  <si>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</si>
  <si>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</si>
  <si>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</si>
  <si>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НАЛОГИ НА ИМУЩЕСТВО</t>
  </si>
  <si>
    <t xml:space="preserve">  Налог на имущество физических лиц</t>
  </si>
  <si>
    <t xml:space="preserve">  Земельный налог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</si>
  <si>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</si>
  <si>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</si>
  <si>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</si>
  <si>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</si>
  <si>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</si>
  <si>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</si>
  <si>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</si>
  <si>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</si>
  <si>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</si>
  <si>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</si>
  <si>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</si>
  <si>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ДОХОДЫ ОТ ОКАЗАНИЯ ПЛАТНЫХ УСЛУГ И КОМПЕНСАЦИИ ЗАТРАТ ГОСУДАРСТВА</t>
  </si>
  <si>
    <t xml:space="preserve">  Доходы от оказания платных услуг (работ)</t>
  </si>
  <si>
    <t xml:space="preserve">  Доходы от компенсации затрат государства</t>
  </si>
  <si>
    <t xml:space="preserve">  ДОХОДЫ ОТ ПРОДАЖИ МАТЕРИАЛЬНЫХ И НЕМАТЕРИАЛЬНЫХ АКТИВОВ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</si>
  <si>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</si>
  <si>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ШТРАФЫ, САНКЦИИ, ВОЗМЕЩЕНИЕ УЩЕРБА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</si>
  <si>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</si>
  <si>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</si>
  <si>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</si>
  <si>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</si>
  <si>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</si>
  <si>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Платежи в целях возмещения причиненного ущерба (убытков)</t>
  </si>
  <si>
    <t xml:space="preserve">  ПРОЧИЕ НЕНАЛОГОВЫЕ ДОХОДЫ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</si>
  <si>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</si>
  <si>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</si>
  <si>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</si>
  <si>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Субсидии бюджетам бюджетной системы Российской Федерации (межбюджетные субсидии)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</si>
  <si>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</si>
  <si>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</si>
  <si>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/>
  </si>
  <si>
    <t>(в рублях)</t>
  </si>
  <si>
    <t>Приложение 1</t>
  </si>
  <si>
    <t>к муниципальному правовому акту</t>
  </si>
  <si>
    <t>Пограничного муниципального округа</t>
  </si>
  <si>
    <t xml:space="preserve">  Налог, взимаемый в связи с применением упрощенной системы налогообложения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</si>
  <si>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</si>
  <si>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</si>
  <si>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Невыясненные поступления, зачисляемые в бюджеты муниципальных округов</t>
  </si>
  <si>
    <t xml:space="preserve">  Дотации бюджетам муниципальных округов на поддержку мер по обеспечению сбалансированности бюджетов</t>
  </si>
  <si>
    <t xml:space="preserve">  Прочие дотации бюджетам муниципальных округов</t>
  </si>
  <si>
    <t xml:space="preserve">  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</si>
  <si>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Субсидии бюджетам муниципальных округов на строительство и реконструкцию (модернизацию) объектов питьевого водоснабжения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</si>
  <si>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</si>
  <si>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 Прочие субсидии бюджетам муниципальных округов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</si>
  <si>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</si>
  <si>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</si>
  <si>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</si>
  <si>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</si>
  <si>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округов на выплату единовременного пособия при всех формах устройства детей, лишенных родительского попечения, в семью</t>
  </si>
  <si>
    <t xml:space="preserve">  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</si>
  <si>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Субвенции бюджетам муниципальных округов на проведение Всероссийской переписи населения 2020 года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</si>
  <si>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</si>
  <si>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 Единая субвенция бюджетам муниципальных округов из бюджета субъекта Российской Федерации</t>
  </si>
  <si>
    <t xml:space="preserve">  Прочие субвенции бюджетам муниципальных округов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</si>
  <si>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</si>
  <si>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Утвержденный бюджет 2021 года</t>
  </si>
  <si>
    <t>Кассовое исполнение за 2021 год</t>
  </si>
  <si>
    <t>Процент исполнения к утвержденному бюджету 2021 года</t>
  </si>
  <si>
    <t>Показатели доходов бюджета Пограничного муниципального округа за 2021 год по кодам классификации доходов бюджета</t>
  </si>
  <si>
    <t xml:space="preserve"> 1 00 00000 00 0000 000</t>
  </si>
  <si>
    <t xml:space="preserve"> 1 01 00000 00 0000 000</t>
  </si>
  <si>
    <t xml:space="preserve"> 1 01 02000 01 0000 110</t>
  </si>
  <si>
    <t xml:space="preserve"> 1 03 00000 00 0000 000</t>
  </si>
  <si>
    <t xml:space="preserve"> 1 03 02000 01 0000 110</t>
  </si>
  <si>
    <t xml:space="preserve"> 1 05 00000 00 0000 000</t>
  </si>
  <si>
    <t xml:space="preserve"> 1 05 01000 00 0000 110</t>
  </si>
  <si>
    <t xml:space="preserve"> 1 05 02000 02 0000 110</t>
  </si>
  <si>
    <t xml:space="preserve"> 1 05 03000 01 0000 110</t>
  </si>
  <si>
    <t xml:space="preserve"> 1 05 04000 02 0000 110</t>
  </si>
  <si>
    <t xml:space="preserve"> 1 06 00000 00 0000 000</t>
  </si>
  <si>
    <t xml:space="preserve"> 1 06 01000 00 0000 110</t>
  </si>
  <si>
    <t xml:space="preserve"> 1 06 06000 00 0000 110</t>
  </si>
  <si>
    <t xml:space="preserve"> 1 08 00000 00 0000 000</t>
  </si>
  <si>
    <t xml:space="preserve"> 1 08 03000 01 0000 110</t>
  </si>
  <si>
    <t xml:space="preserve"> 1 08 04000 01 0000 110</t>
  </si>
  <si>
    <t xml:space="preserve"> 1 08 07000 01 0000 110</t>
  </si>
  <si>
    <t xml:space="preserve"> 1 11 00000 00 0000 000</t>
  </si>
  <si>
    <t xml:space="preserve"> 1 11 01000 00 0000 120</t>
  </si>
  <si>
    <t xml:space="preserve"> 1 11 05000 00 0000 120</t>
  </si>
  <si>
    <t xml:space="preserve"> 1 11 05010 00 0000 120</t>
  </si>
  <si>
    <t xml:space="preserve"> 1 11 05020 00 0000 120</t>
  </si>
  <si>
    <t xml:space="preserve"> 1 11 05070 00 0000 120</t>
  </si>
  <si>
    <t xml:space="preserve"> 1 12 00000 00 0000 000</t>
  </si>
  <si>
    <t xml:space="preserve"> 1 12 01000 01 0000 120</t>
  </si>
  <si>
    <t xml:space="preserve"> 1 13 00000 00 0000 000</t>
  </si>
  <si>
    <t xml:space="preserve"> 1 13 01000 00 0000 130</t>
  </si>
  <si>
    <t xml:space="preserve"> 1 13 02000 00 0000 130</t>
  </si>
  <si>
    <t xml:space="preserve"> 1 14 00000 00 0000 000</t>
  </si>
  <si>
    <t xml:space="preserve"> 1 14 02000 00 0000 000</t>
  </si>
  <si>
    <t xml:space="preserve"> 1 14 06000 00 0000 430</t>
  </si>
  <si>
    <t xml:space="preserve"> 1 16 00000 00 0000 000</t>
  </si>
  <si>
    <t xml:space="preserve"> 1 16 01000 01 0000 140</t>
  </si>
  <si>
    <t xml:space="preserve"> 1 16 07000 00 0000 140</t>
  </si>
  <si>
    <t xml:space="preserve"> 1 16 01100 01 0000 140</t>
  </si>
  <si>
    <t xml:space="preserve"> 1 16 01200 01 0000 140</t>
  </si>
  <si>
    <t xml:space="preserve"> 1 16 02000 02 0000 140</t>
  </si>
  <si>
    <t xml:space="preserve"> 1 16 10000 00 0000 140</t>
  </si>
  <si>
    <t xml:space="preserve"> 1 17 00000 00 0000 000</t>
  </si>
  <si>
    <t xml:space="preserve"> 2 00 00000 00 0000 000</t>
  </si>
  <si>
    <t xml:space="preserve"> 1 17 01040 14 0000 180</t>
  </si>
  <si>
    <t xml:space="preserve">  Прочие неналоговые доходы бюджетом муниципальных округов</t>
  </si>
  <si>
    <t xml:space="preserve"> 1 17 05040 14 0000 180</t>
  </si>
  <si>
    <t xml:space="preserve"> 2 02 00000 00 0000 000</t>
  </si>
  <si>
    <t xml:space="preserve"> 2 02 10000 00 0000 150</t>
  </si>
  <si>
    <t xml:space="preserve"> 2 02 15002 14 0000 150</t>
  </si>
  <si>
    <t xml:space="preserve"> 2 02 19999 14 0000 150</t>
  </si>
  <si>
    <t xml:space="preserve"> 2 02 20000 00 0000 150</t>
  </si>
  <si>
    <t xml:space="preserve"> 2 02 25097 14 0000 150</t>
  </si>
  <si>
    <t xml:space="preserve"> 2 02 25243 14 0000 150</t>
  </si>
  <si>
    <t xml:space="preserve"> 2 02 25555 14 0000 150</t>
  </si>
  <si>
    <t xml:space="preserve"> 2 02 29999 14 0000 150</t>
  </si>
  <si>
    <t xml:space="preserve"> 2 02 30000 00 0000 150</t>
  </si>
  <si>
    <t xml:space="preserve"> 2 02 30029 14 0000 150</t>
  </si>
  <si>
    <t xml:space="preserve"> 2 02 30024 14 0000 150</t>
  </si>
  <si>
    <t xml:space="preserve"> 2 02 35118 14 0000 150</t>
  </si>
  <si>
    <t xml:space="preserve"> 2 02 35120 14 0000 150</t>
  </si>
  <si>
    <t xml:space="preserve"> 2 02 35260 14 0000 150</t>
  </si>
  <si>
    <t xml:space="preserve"> 2 02 35304 14 0000 150</t>
  </si>
  <si>
    <t xml:space="preserve"> 2 02 35469 14 0000 150</t>
  </si>
  <si>
    <t xml:space="preserve"> 2 02 35930 14 0000 150</t>
  </si>
  <si>
    <t xml:space="preserve"> 2 02 36900 14 0000 150</t>
  </si>
  <si>
    <t xml:space="preserve"> 2 02 39999 14 0000 150</t>
  </si>
  <si>
    <t xml:space="preserve"> 2 02 40000 00 0000 150</t>
  </si>
  <si>
    <t xml:space="preserve"> 2 02 45303 14 0000 150</t>
  </si>
  <si>
    <t>ВСЕГО ДОХОДОВ</t>
  </si>
  <si>
    <t xml:space="preserve"> </t>
  </si>
  <si>
    <t>от 29.04.2022 г. №  143-МПА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</si>
</sst>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2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8">
    <xf numFmtId="0" fontId="0" fillId="0" borderId="0" xfId="0"/>
    <xf numFmtId="0" fontId="0" fillId="0" borderId="0" xfId="0" applyProtection="1">
      <protection locked="0"/>
    </xf>
    <xf numFmtId="0" fontId="17" fillId="0" borderId="1" xfId="11" applyNumberFormat="1" applyFont="1" applyProtection="1">
      <alignment horizontal="left"/>
    </xf>
    <xf numFmtId="49" fontId="17" fillId="0" borderId="1" xfId="30" applyNumberFormat="1" applyFont="1" applyBorder="1" applyProtection="1"/>
    <xf numFmtId="49" fontId="17" fillId="0" borderId="13" xfId="30" applyNumberFormat="1" applyFont="1" applyProtection="1"/>
    <xf numFmtId="0" fontId="17" fillId="0" borderId="6" xfId="20" applyNumberFormat="1" applyFont="1" applyProtection="1">
      <alignment horizontal="right"/>
    </xf>
    <xf numFmtId="0" fontId="17" fillId="0" borderId="1" xfId="18" applyNumberFormat="1" applyFont="1" applyProtection="1"/>
    <xf numFmtId="0" fontId="17" fillId="0" borderId="9" xfId="31" applyNumberFormat="1" applyFont="1" applyProtection="1">
      <alignment horizontal="center"/>
    </xf>
    <xf numFmtId="0" fontId="17" fillId="0" borderId="9" xfId="31" applyFont="1">
      <alignment horizontal="center"/>
    </xf>
    <xf numFmtId="49" fontId="17" fillId="0" borderId="1" xfId="22" applyNumberFormat="1" applyFont="1" applyProtection="1"/>
    <xf numFmtId="0" fontId="18" fillId="0" borderId="1" xfId="1" applyNumberFormat="1" applyFont="1" applyProtection="1"/>
    <xf numFmtId="49" fontId="17" fillId="0" borderId="1" xfId="22" applyNumberFormat="1" applyFont="1" applyAlignment="1" applyProtection="1">
      <alignment horizontal="right"/>
    </xf>
    <xf numFmtId="0" fontId="19" fillId="0" borderId="0" xfId="0" applyFont="1" applyProtection="1">
      <protection locked="0"/>
    </xf>
    <xf numFmtId="0" fontId="19" fillId="0" borderId="1" xfId="0" applyFont="1" applyBorder="1" applyProtection="1">
      <protection locked="0"/>
    </xf>
    <xf numFmtId="0" fontId="17" fillId="0" borderId="8" xfId="15" applyNumberFormat="1" applyFont="1" applyProtection="1"/>
    <xf numFmtId="0" fontId="17" fillId="0" borderId="1" xfId="5" applyNumberFormat="1" applyFont="1" applyProtection="1"/>
    <xf numFmtId="0" fontId="17" fillId="0" borderId="1" xfId="33" applyNumberFormat="1" applyFont="1" applyProtection="1"/>
    <xf numFmtId="0" fontId="17" fillId="0" borderId="15" xfId="34" applyNumberFormat="1" applyFont="1" applyProtection="1"/>
    <xf numFmtId="49" fontId="17" fillId="0" borderId="46" xfId="35" applyNumberFormat="1" applyFont="1" applyBorder="1" applyProtection="1">
      <alignment horizontal="center" vertical="center" wrapText="1"/>
    </xf>
    <xf numFmtId="49" fontId="17" fillId="0" borderId="46" xfId="35" applyNumberFormat="1" applyFont="1" applyBorder="1" applyAlignment="1" applyProtection="1">
      <alignment horizontal="center" vertical="center" wrapText="1"/>
    </xf>
    <xf numFmtId="49" fontId="17" fillId="0" borderId="46" xfId="36" applyNumberFormat="1" applyFont="1" applyBorder="1" applyAlignment="1" applyProtection="1">
      <alignment horizontal="center" vertical="center" wrapText="1"/>
    </xf>
    <xf numFmtId="0" fontId="17" fillId="0" borderId="46" xfId="10" applyNumberFormat="1" applyFont="1" applyBorder="1" applyAlignment="1" applyProtection="1">
      <alignment horizontal="center"/>
    </xf>
    <xf numFmtId="49" fontId="17" fillId="0" borderId="46" xfId="35" applyFont="1" applyBorder="1">
      <alignment horizontal="center" vertical="center" wrapText="1"/>
    </xf>
    <xf numFmtId="0" fontId="17" fillId="0" borderId="46" xfId="10" applyNumberFormat="1" applyFont="1" applyBorder="1" applyAlignment="1" applyProtection="1">
      <alignment horizontal="center" vertical="center" wrapText="1"/>
    </xf>
    <xf numFmtId="0" fontId="6" fillId="0" borderId="46" xfId="43" applyNumberFormat="1" applyFill="1" applyBorder="1" applyAlignment="1" applyProtection="1">
      <alignment horizontal="left" wrapText="1" indent="2"/>
    </xf>
    <xf numFmtId="4" fontId="0" fillId="0" borderId="0" xfId="0" applyNumberFormat="1" applyProtection="1">
      <protection locked="0"/>
    </xf>
    <xf numFmtId="49" fontId="6" fillId="0" borderId="46" xfId="39" applyNumberFormat="1" applyFill="1" applyBorder="1" applyProtection="1">
      <alignment horizontal="center"/>
    </xf>
    <xf numFmtId="4" fontId="6" fillId="0" borderId="46" xfId="27" applyNumberFormat="1" applyFill="1" applyBorder="1" applyAlignment="1" applyProtection="1">
      <alignment horizontal="right" shrinkToFit="1"/>
    </xf>
    <xf numFmtId="0" fontId="0" fillId="0" borderId="1" xfId="0" applyFill="1" applyBorder="1" applyProtection="1">
      <protection locked="0"/>
    </xf>
    <xf numFmtId="0" fontId="0" fillId="0" borderId="0" xfId="0" applyFill="1" applyProtection="1">
      <protection locked="0"/>
    </xf>
    <xf numFmtId="4" fontId="6" fillId="0" borderId="46" xfId="40" applyNumberFormat="1" applyFill="1" applyBorder="1" applyProtection="1">
      <alignment horizontal="right" shrinkToFit="1"/>
    </xf>
    <xf numFmtId="4" fontId="6" fillId="0" borderId="46" xfId="41" applyNumberFormat="1" applyFill="1" applyBorder="1" applyProtection="1">
      <alignment horizontal="right" shrinkToFit="1"/>
    </xf>
    <xf numFmtId="4" fontId="6" fillId="0" borderId="47" xfId="40" applyNumberFormat="1" applyFill="1" applyBorder="1" applyProtection="1">
      <alignment horizontal="right" shrinkToFit="1"/>
    </xf>
    <xf numFmtId="0" fontId="6" fillId="0" borderId="1" xfId="52" applyNumberFormat="1" applyFill="1" applyBorder="1" applyProtection="1"/>
    <xf numFmtId="0" fontId="6" fillId="0" borderId="46" xfId="54" applyNumberFormat="1" applyFill="1" applyBorder="1" applyProtection="1"/>
    <xf numFmtId="0" fontId="6" fillId="0" borderId="1" xfId="54" applyNumberFormat="1" applyFill="1" applyProtection="1"/>
    <xf numFmtId="0" fontId="0" fillId="0" borderId="46" xfId="0" applyFill="1" applyBorder="1" applyProtection="1">
      <protection locked="0"/>
    </xf>
    <xf numFmtId="0" fontId="6" fillId="0" borderId="46" xfId="43" applyNumberFormat="1" applyFill="1" applyBorder="1" applyAlignment="1" applyProtection="1">
      <alignment horizontal="left" vertical="center" wrapText="1" indent="2"/>
    </xf>
    <xf numFmtId="0" fontId="20" fillId="0" borderId="47" xfId="0" applyFont="1" applyBorder="1" applyAlignment="1" applyProtection="1">
      <alignment horizontal="center"/>
      <protection locked="0"/>
    </xf>
    <xf numFmtId="0" fontId="20" fillId="0" borderId="46" xfId="0" applyFont="1" applyBorder="1" applyAlignment="1" applyProtection="1">
      <alignment vertical="center"/>
      <protection locked="0"/>
    </xf>
    <xf numFmtId="0" fontId="20" fillId="0" borderId="48" xfId="0" applyFont="1" applyBorder="1" applyAlignment="1" applyProtection="1">
      <alignment vertical="center"/>
      <protection locked="0"/>
    </xf>
    <xf numFmtId="4" fontId="20" fillId="0" borderId="46" xfId="0" applyNumberFormat="1" applyFont="1" applyBorder="1" applyAlignment="1" applyProtection="1">
      <alignment vertical="center"/>
      <protection locked="0"/>
    </xf>
    <xf numFmtId="165" fontId="17" fillId="0" borderId="46" xfId="15" applyNumberFormat="1" applyFont="1" applyFill="1" applyBorder="1" applyProtection="1"/>
    <xf numFmtId="165" fontId="20" fillId="0" borderId="47" xfId="0" applyNumberFormat="1" applyFont="1" applyBorder="1" applyAlignment="1" applyProtection="1">
      <alignment vertical="center"/>
      <protection locked="0"/>
    </xf>
    <xf numFmtId="0" fontId="21" fillId="0" borderId="46" xfId="43" applyNumberFormat="1" applyFont="1" applyFill="1" applyBorder="1" applyAlignment="1" applyProtection="1">
      <alignment horizontal="left" wrapText="1" indent="2"/>
    </xf>
    <xf numFmtId="49" fontId="21" fillId="0" borderId="46" xfId="39" applyNumberFormat="1" applyFont="1" applyFill="1" applyBorder="1" applyProtection="1">
      <alignment horizontal="center"/>
    </xf>
    <xf numFmtId="4" fontId="21" fillId="0" borderId="46" xfId="27" applyNumberFormat="1" applyFont="1" applyFill="1" applyBorder="1" applyAlignment="1" applyProtection="1">
      <alignment horizontal="right" shrinkToFit="1"/>
    </xf>
    <xf numFmtId="4" fontId="21" fillId="0" borderId="47" xfId="40" applyNumberFormat="1" applyFont="1" applyFill="1" applyBorder="1" applyProtection="1">
      <alignment horizontal="right" shrinkToFit="1"/>
    </xf>
    <xf numFmtId="4" fontId="21" fillId="0" borderId="46" xfId="40" applyNumberFormat="1" applyFont="1" applyFill="1" applyBorder="1" applyProtection="1">
      <alignment horizontal="right" shrinkToFit="1"/>
    </xf>
    <xf numFmtId="4" fontId="21" fillId="0" borderId="46" xfId="41" applyNumberFormat="1" applyFont="1" applyFill="1" applyBorder="1" applyProtection="1">
      <alignment horizontal="right" shrinkToFit="1"/>
    </xf>
    <xf numFmtId="165" fontId="21" fillId="0" borderId="46" xfId="15" applyNumberFormat="1" applyFont="1" applyFill="1" applyBorder="1" applyProtection="1"/>
    <xf numFmtId="0" fontId="17" fillId="0" borderId="9" xfId="31" applyNumberFormat="1" applyFont="1" applyProtection="1">
      <alignment horizontal="center"/>
    </xf>
    <xf numFmtId="0" fontId="17" fillId="0" borderId="9" xfId="31" applyFont="1">
      <alignment horizontal="center"/>
    </xf>
    <xf numFmtId="49" fontId="17" fillId="0" borderId="14" xfId="32" applyNumberFormat="1" applyFont="1" applyProtection="1">
      <alignment horizontal="center"/>
    </xf>
    <xf numFmtId="49" fontId="17" fillId="0" borderId="14" xfId="32" applyFont="1">
      <alignment horizontal="center"/>
    </xf>
    <xf numFmtId="0" fontId="17" fillId="0" borderId="1" xfId="5" applyNumberFormat="1" applyFont="1" applyAlignment="1" applyProtection="1">
      <alignment horizontal="center"/>
    </xf>
    <xf numFmtId="0" fontId="0" fillId="0" borderId="0" xfId="0" applyAlignment="1"/>
    <xf numFmtId="0" fontId="6" fillId="0" borderId="1" xfId="18" applyNumberFormat="1" applyFont="1" applyProtection="1"/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view="pageBreakPreview" zoomScaleNormal="100" zoomScaleSheetLayoutView="100" workbookViewId="0">
      <selection activeCell="K5" sqref="K5"/>
    </sheetView>
  </sheetViews>
  <sheetFormatPr defaultColWidth="9.140625" defaultRowHeight="15" x14ac:dyDescent="0.25"/>
  <cols>
    <col min="1" max="1" width="50.85546875" style="1" customWidth="1"/>
    <col min="2" max="2" width="21.85546875" style="1" customWidth="1"/>
    <col min="3" max="3" width="16.7109375" style="1" customWidth="1"/>
    <col min="4" max="9" width="9.140625" style="1" hidden="1"/>
    <col min="10" max="10" width="9.140625" style="1" hidden="1" customWidth="1"/>
    <col min="11" max="11" width="16" style="1" customWidth="1"/>
    <col min="12" max="15" width="9.140625" style="1" hidden="1"/>
    <col min="16" max="16" width="15.5703125" style="1" customWidth="1"/>
    <col min="17" max="17" width="13.5703125" style="1" bestFit="1" customWidth="1"/>
    <col min="18" max="18" width="12.42578125" style="1" bestFit="1" customWidth="1"/>
    <col min="19" max="16384" width="9.140625" style="1"/>
  </cols>
  <sheetData>
    <row r="1" spans="1:16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 t="s">
        <v>71</v>
      </c>
      <c r="L2" s="12"/>
      <c r="M2" s="12"/>
      <c r="N2" s="12"/>
      <c r="O2" s="12"/>
      <c r="P2" s="12"/>
    </row>
    <row r="3" spans="1:16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 t="s">
        <v>72</v>
      </c>
      <c r="L3" s="12"/>
      <c r="M3" s="12"/>
      <c r="N3" s="12"/>
      <c r="O3" s="12"/>
      <c r="P3" s="12"/>
    </row>
    <row r="4" spans="1:16" x14ac:dyDescent="0.25">
      <c r="A4" s="12"/>
      <c r="B4" s="13"/>
      <c r="C4" s="13"/>
      <c r="D4" s="12"/>
      <c r="E4" s="12"/>
      <c r="F4" s="12"/>
      <c r="G4" s="12"/>
      <c r="H4" s="12"/>
      <c r="I4" s="12"/>
      <c r="J4" s="12"/>
      <c r="K4" s="12" t="s">
        <v>73</v>
      </c>
      <c r="L4" s="12"/>
      <c r="M4" s="12"/>
      <c r="N4" s="12"/>
      <c r="O4" s="12"/>
      <c r="P4" s="12"/>
    </row>
    <row r="5" spans="1:16" ht="14.1" customHeight="1" x14ac:dyDescent="0.25">
      <c r="A5" s="2"/>
      <c r="B5" s="3"/>
      <c r="C5" s="3"/>
      <c r="D5" s="4"/>
      <c r="E5" s="4"/>
      <c r="F5" s="4"/>
      <c r="G5" s="5"/>
      <c r="H5" s="51"/>
      <c r="I5" s="52"/>
      <c r="J5" s="14"/>
      <c r="K5" s="57" t="s">
        <v>166</v>
      </c>
      <c r="L5" s="15"/>
      <c r="M5" s="15"/>
      <c r="N5" s="15"/>
      <c r="O5" s="15"/>
      <c r="P5" s="15"/>
    </row>
    <row r="6" spans="1:16" ht="14.1" customHeight="1" x14ac:dyDescent="0.25">
      <c r="A6" s="2"/>
      <c r="B6" s="3"/>
      <c r="C6" s="3"/>
      <c r="D6" s="4"/>
      <c r="E6" s="4"/>
      <c r="F6" s="4"/>
      <c r="G6" s="5"/>
      <c r="H6" s="7"/>
      <c r="I6" s="8"/>
      <c r="J6" s="14"/>
      <c r="K6" s="6"/>
      <c r="L6" s="15"/>
      <c r="M6" s="15"/>
      <c r="N6" s="15"/>
      <c r="O6" s="15"/>
      <c r="P6" s="15"/>
    </row>
    <row r="7" spans="1:16" ht="14.1" customHeight="1" x14ac:dyDescent="0.25">
      <c r="A7" s="2"/>
      <c r="B7" s="3"/>
      <c r="C7" s="3"/>
      <c r="D7" s="4"/>
      <c r="E7" s="4"/>
      <c r="F7" s="4"/>
      <c r="G7" s="5"/>
      <c r="H7" s="7"/>
      <c r="I7" s="8"/>
      <c r="J7" s="14"/>
      <c r="K7" s="6"/>
      <c r="L7" s="15"/>
      <c r="M7" s="15"/>
      <c r="N7" s="15"/>
      <c r="O7" s="15"/>
      <c r="P7" s="15"/>
    </row>
    <row r="8" spans="1:16" ht="14.1" customHeight="1" thickBot="1" x14ac:dyDescent="0.3">
      <c r="A8" s="2"/>
      <c r="B8" s="9"/>
      <c r="C8" s="9"/>
      <c r="D8" s="9"/>
      <c r="E8" s="9"/>
      <c r="F8" s="9"/>
      <c r="G8" s="5" t="s">
        <v>0</v>
      </c>
      <c r="H8" s="53" t="s">
        <v>1</v>
      </c>
      <c r="I8" s="54"/>
      <c r="J8" s="14"/>
      <c r="K8" s="6"/>
      <c r="L8" s="15"/>
      <c r="M8" s="15"/>
      <c r="N8" s="15"/>
      <c r="O8" s="15"/>
      <c r="P8" s="15"/>
    </row>
    <row r="9" spans="1:16" ht="15" customHeight="1" x14ac:dyDescent="0.25">
      <c r="A9" s="16"/>
      <c r="B9" s="16"/>
      <c r="C9" s="16"/>
      <c r="D9" s="16"/>
      <c r="E9" s="16"/>
      <c r="F9" s="16"/>
      <c r="G9" s="16"/>
      <c r="H9" s="17"/>
      <c r="I9" s="17"/>
      <c r="J9" s="16"/>
      <c r="K9" s="16"/>
      <c r="L9" s="15"/>
      <c r="M9" s="15"/>
      <c r="N9" s="15"/>
      <c r="O9" s="15"/>
      <c r="P9" s="15"/>
    </row>
    <row r="10" spans="1:16" ht="12.95" customHeight="1" x14ac:dyDescent="0.25">
      <c r="A10" s="55" t="s">
        <v>98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  <c r="M10" s="56"/>
      <c r="N10" s="56"/>
      <c r="O10" s="56"/>
      <c r="P10" s="56"/>
    </row>
    <row r="11" spans="1:16" ht="24.75" customHeight="1" x14ac:dyDescent="0.25">
      <c r="A11" s="10"/>
      <c r="B11" s="2"/>
      <c r="C11" s="9"/>
      <c r="D11" s="9"/>
      <c r="E11" s="9"/>
      <c r="F11" s="9"/>
      <c r="G11" s="9"/>
      <c r="H11" s="9"/>
      <c r="I11" s="9"/>
      <c r="J11" s="9"/>
      <c r="K11" s="11"/>
      <c r="L11" s="9"/>
      <c r="M11" s="15"/>
      <c r="N11" s="15"/>
      <c r="O11" s="15"/>
      <c r="P11" s="11" t="s">
        <v>70</v>
      </c>
    </row>
    <row r="12" spans="1:16" ht="140.44999999999999" customHeight="1" x14ac:dyDescent="0.25">
      <c r="A12" s="22" t="s">
        <v>3</v>
      </c>
      <c r="B12" s="22" t="s">
        <v>2</v>
      </c>
      <c r="C12" s="18" t="s">
        <v>95</v>
      </c>
      <c r="D12" s="18" t="s">
        <v>4</v>
      </c>
      <c r="E12" s="18" t="s">
        <v>5</v>
      </c>
      <c r="F12" s="18" t="s">
        <v>6</v>
      </c>
      <c r="G12" s="18" t="s">
        <v>7</v>
      </c>
      <c r="H12" s="18" t="s">
        <v>8</v>
      </c>
      <c r="I12" s="18" t="s">
        <v>9</v>
      </c>
      <c r="J12" s="18" t="s">
        <v>10</v>
      </c>
      <c r="K12" s="18" t="s">
        <v>96</v>
      </c>
      <c r="L12" s="18" t="s">
        <v>4</v>
      </c>
      <c r="M12" s="18" t="s">
        <v>8</v>
      </c>
      <c r="N12" s="18" t="s">
        <v>9</v>
      </c>
      <c r="O12" s="18" t="s">
        <v>11</v>
      </c>
      <c r="P12" s="23" t="s">
        <v>97</v>
      </c>
    </row>
    <row r="13" spans="1:16" ht="11.45" customHeight="1" x14ac:dyDescent="0.25">
      <c r="A13" s="19" t="s">
        <v>12</v>
      </c>
      <c r="B13" s="19" t="s">
        <v>13</v>
      </c>
      <c r="C13" s="20" t="s">
        <v>14</v>
      </c>
      <c r="D13" s="20" t="s">
        <v>16</v>
      </c>
      <c r="E13" s="20" t="s">
        <v>17</v>
      </c>
      <c r="F13" s="20" t="s">
        <v>18</v>
      </c>
      <c r="G13" s="20" t="s">
        <v>19</v>
      </c>
      <c r="H13" s="20" t="s">
        <v>20</v>
      </c>
      <c r="I13" s="20" t="s">
        <v>21</v>
      </c>
      <c r="J13" s="20" t="s">
        <v>22</v>
      </c>
      <c r="K13" s="20" t="s">
        <v>15</v>
      </c>
      <c r="L13" s="20" t="s">
        <v>23</v>
      </c>
      <c r="M13" s="20" t="s">
        <v>24</v>
      </c>
      <c r="N13" s="20" t="s">
        <v>25</v>
      </c>
      <c r="O13" s="20" t="s">
        <v>26</v>
      </c>
      <c r="P13" s="21">
        <v>5</v>
      </c>
    </row>
    <row r="14" spans="1:16" x14ac:dyDescent="0.25">
      <c r="A14" s="44" t="s">
        <v>27</v>
      </c>
      <c r="B14" s="45" t="s">
        <v>99</v>
      </c>
      <c r="C14" s="46">
        <f t="shared" ref="C14:K14" si="0">C15+C17+C19+C24+C27+C31+C37+C39+C42+C45+C53</f>
        <v>334304700</v>
      </c>
      <c r="D14" s="46" t="e">
        <f t="shared" si="0"/>
        <v>#REF!</v>
      </c>
      <c r="E14" s="46" t="e">
        <f t="shared" si="0"/>
        <v>#REF!</v>
      </c>
      <c r="F14" s="46" t="e">
        <f t="shared" si="0"/>
        <v>#REF!</v>
      </c>
      <c r="G14" s="46" t="e">
        <f t="shared" si="0"/>
        <v>#REF!</v>
      </c>
      <c r="H14" s="46" t="e">
        <f t="shared" si="0"/>
        <v>#REF!</v>
      </c>
      <c r="I14" s="46" t="e">
        <f t="shared" si="0"/>
        <v>#REF!</v>
      </c>
      <c r="J14" s="46" t="e">
        <f t="shared" si="0"/>
        <v>#REF!</v>
      </c>
      <c r="K14" s="46">
        <f t="shared" si="0"/>
        <v>355740087.07000005</v>
      </c>
      <c r="L14" s="47">
        <v>0</v>
      </c>
      <c r="M14" s="48">
        <v>0</v>
      </c>
      <c r="N14" s="48">
        <v>0</v>
      </c>
      <c r="O14" s="49">
        <v>0</v>
      </c>
      <c r="P14" s="50">
        <f t="shared" ref="P14:P65" si="1">K14/C14*100</f>
        <v>106.41193111254495</v>
      </c>
    </row>
    <row r="15" spans="1:16" x14ac:dyDescent="0.25">
      <c r="A15" s="24" t="s">
        <v>28</v>
      </c>
      <c r="B15" s="26" t="s">
        <v>100</v>
      </c>
      <c r="C15" s="27">
        <f>C16</f>
        <v>280000000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1">
        <v>0</v>
      </c>
      <c r="K15" s="27">
        <f>K16</f>
        <v>296034269.44999999</v>
      </c>
      <c r="L15" s="32">
        <v>0</v>
      </c>
      <c r="M15" s="30">
        <v>0</v>
      </c>
      <c r="N15" s="30">
        <v>0</v>
      </c>
      <c r="O15" s="31">
        <v>0</v>
      </c>
      <c r="P15" s="42">
        <f t="shared" si="1"/>
        <v>105.72652480357144</v>
      </c>
    </row>
    <row r="16" spans="1:16" x14ac:dyDescent="0.25">
      <c r="A16" s="24" t="s">
        <v>29</v>
      </c>
      <c r="B16" s="26" t="s">
        <v>101</v>
      </c>
      <c r="C16" s="27">
        <v>280000000</v>
      </c>
      <c r="D16" s="27" t="e">
        <f>#REF!+#REF!+#REF!+#REF!</f>
        <v>#REF!</v>
      </c>
      <c r="E16" s="27" t="e">
        <f>#REF!+#REF!+#REF!+#REF!</f>
        <v>#REF!</v>
      </c>
      <c r="F16" s="27" t="e">
        <f>#REF!+#REF!+#REF!+#REF!</f>
        <v>#REF!</v>
      </c>
      <c r="G16" s="27" t="e">
        <f>#REF!+#REF!+#REF!+#REF!</f>
        <v>#REF!</v>
      </c>
      <c r="H16" s="27" t="e">
        <f>#REF!+#REF!+#REF!+#REF!</f>
        <v>#REF!</v>
      </c>
      <c r="I16" s="27" t="e">
        <f>#REF!+#REF!+#REF!+#REF!</f>
        <v>#REF!</v>
      </c>
      <c r="J16" s="27" t="e">
        <f>#REF!+#REF!+#REF!+#REF!</f>
        <v>#REF!</v>
      </c>
      <c r="K16" s="27">
        <v>296034269.44999999</v>
      </c>
      <c r="L16" s="32">
        <v>0</v>
      </c>
      <c r="M16" s="30">
        <v>0</v>
      </c>
      <c r="N16" s="30">
        <v>0</v>
      </c>
      <c r="O16" s="31">
        <v>0</v>
      </c>
      <c r="P16" s="42">
        <f t="shared" si="1"/>
        <v>105.72652480357144</v>
      </c>
    </row>
    <row r="17" spans="1:18" ht="23.25" x14ac:dyDescent="0.25">
      <c r="A17" s="24" t="s">
        <v>30</v>
      </c>
      <c r="B17" s="26" t="s">
        <v>102</v>
      </c>
      <c r="C17" s="27">
        <f>C18</f>
        <v>8400000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1">
        <v>0</v>
      </c>
      <c r="K17" s="27">
        <f>K18</f>
        <v>8707536.8000000007</v>
      </c>
      <c r="L17" s="32">
        <v>0</v>
      </c>
      <c r="M17" s="30">
        <v>0</v>
      </c>
      <c r="N17" s="30">
        <v>0</v>
      </c>
      <c r="O17" s="31">
        <v>0</v>
      </c>
      <c r="P17" s="42">
        <f t="shared" ref="P17:P18" si="2">K17/C17*100</f>
        <v>103.66115238095239</v>
      </c>
    </row>
    <row r="18" spans="1:18" ht="23.25" x14ac:dyDescent="0.25">
      <c r="A18" s="24" t="s">
        <v>31</v>
      </c>
      <c r="B18" s="26" t="s">
        <v>103</v>
      </c>
      <c r="C18" s="27">
        <v>8400000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1">
        <v>0</v>
      </c>
      <c r="K18" s="27">
        <v>8707536.8000000007</v>
      </c>
      <c r="L18" s="32">
        <v>0</v>
      </c>
      <c r="M18" s="30">
        <v>0</v>
      </c>
      <c r="N18" s="30">
        <v>0</v>
      </c>
      <c r="O18" s="31">
        <v>0</v>
      </c>
      <c r="P18" s="42">
        <f t="shared" si="2"/>
        <v>103.66115238095239</v>
      </c>
    </row>
    <row r="19" spans="1:18" x14ac:dyDescent="0.25">
      <c r="A19" s="24" t="s">
        <v>32</v>
      </c>
      <c r="B19" s="26" t="s">
        <v>104</v>
      </c>
      <c r="C19" s="27">
        <f>C20++C22+C23+C21</f>
        <v>9900000</v>
      </c>
      <c r="D19" s="27">
        <f t="shared" ref="D19:K19" si="3">D20++D22+D23+D21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  <c r="I19" s="27">
        <f t="shared" si="3"/>
        <v>0</v>
      </c>
      <c r="J19" s="27">
        <f t="shared" si="3"/>
        <v>0</v>
      </c>
      <c r="K19" s="27">
        <f t="shared" si="3"/>
        <v>10938024.789999999</v>
      </c>
      <c r="L19" s="33" t="s">
        <v>69</v>
      </c>
      <c r="M19" s="33" t="s">
        <v>69</v>
      </c>
      <c r="N19" s="33" t="s">
        <v>69</v>
      </c>
      <c r="O19" s="33" t="s">
        <v>69</v>
      </c>
      <c r="P19" s="42">
        <f t="shared" ref="P19:P20" si="4">K19/C19*100</f>
        <v>110.48509888888888</v>
      </c>
      <c r="Q19" s="25"/>
      <c r="R19" s="25"/>
    </row>
    <row r="20" spans="1:18" ht="23.25" x14ac:dyDescent="0.25">
      <c r="A20" s="24" t="s">
        <v>74</v>
      </c>
      <c r="B20" s="26" t="s">
        <v>105</v>
      </c>
      <c r="C20" s="27">
        <v>650000</v>
      </c>
      <c r="D20" s="34"/>
      <c r="E20" s="34"/>
      <c r="F20" s="34"/>
      <c r="G20" s="34"/>
      <c r="H20" s="34"/>
      <c r="I20" s="34"/>
      <c r="J20" s="34"/>
      <c r="K20" s="27">
        <v>647232.41</v>
      </c>
      <c r="L20" s="35"/>
      <c r="M20" s="35"/>
      <c r="N20" s="35"/>
      <c r="O20" s="35"/>
      <c r="P20" s="42">
        <f t="shared" si="4"/>
        <v>99.574216923076932</v>
      </c>
    </row>
    <row r="21" spans="1:18" ht="23.25" x14ac:dyDescent="0.25">
      <c r="A21" s="24" t="s">
        <v>33</v>
      </c>
      <c r="B21" s="26" t="s">
        <v>106</v>
      </c>
      <c r="C21" s="27">
        <v>2800000</v>
      </c>
      <c r="D21" s="36"/>
      <c r="E21" s="36"/>
      <c r="F21" s="36"/>
      <c r="G21" s="36"/>
      <c r="H21" s="36"/>
      <c r="I21" s="36"/>
      <c r="J21" s="36"/>
      <c r="K21" s="27">
        <v>2773245.04</v>
      </c>
      <c r="L21" s="28"/>
      <c r="M21" s="29"/>
      <c r="N21" s="29"/>
      <c r="O21" s="29"/>
      <c r="P21" s="42">
        <f t="shared" ref="P21:P26" si="5">K21/C21*100</f>
        <v>99.044465714285707</v>
      </c>
    </row>
    <row r="22" spans="1:18" x14ac:dyDescent="0.25">
      <c r="A22" s="24" t="s">
        <v>34</v>
      </c>
      <c r="B22" s="26" t="s">
        <v>107</v>
      </c>
      <c r="C22" s="27">
        <v>2650000</v>
      </c>
      <c r="D22" s="36"/>
      <c r="E22" s="36"/>
      <c r="F22" s="36"/>
      <c r="G22" s="36"/>
      <c r="H22" s="36"/>
      <c r="I22" s="36"/>
      <c r="J22" s="36"/>
      <c r="K22" s="27">
        <v>2642141.44</v>
      </c>
      <c r="L22" s="28"/>
      <c r="M22" s="29"/>
      <c r="N22" s="29"/>
      <c r="O22" s="29"/>
      <c r="P22" s="42">
        <f t="shared" si="5"/>
        <v>99.703450566037731</v>
      </c>
    </row>
    <row r="23" spans="1:18" ht="23.25" x14ac:dyDescent="0.25">
      <c r="A23" s="24" t="s">
        <v>35</v>
      </c>
      <c r="B23" s="26" t="s">
        <v>108</v>
      </c>
      <c r="C23" s="27">
        <v>3800000</v>
      </c>
      <c r="D23" s="36"/>
      <c r="E23" s="36"/>
      <c r="F23" s="36"/>
      <c r="G23" s="36"/>
      <c r="H23" s="36"/>
      <c r="I23" s="36"/>
      <c r="J23" s="36"/>
      <c r="K23" s="27">
        <v>4875405.9000000004</v>
      </c>
      <c r="L23" s="28"/>
      <c r="M23" s="29"/>
      <c r="N23" s="29"/>
      <c r="O23" s="29"/>
      <c r="P23" s="42">
        <f t="shared" si="5"/>
        <v>128.3001552631579</v>
      </c>
    </row>
    <row r="24" spans="1:18" x14ac:dyDescent="0.25">
      <c r="A24" s="24" t="s">
        <v>36</v>
      </c>
      <c r="B24" s="26" t="s">
        <v>109</v>
      </c>
      <c r="C24" s="27">
        <f>C25+C26</f>
        <v>11114000</v>
      </c>
      <c r="D24" s="27">
        <f t="shared" ref="D24:K24" si="6">D25+D26</f>
        <v>0</v>
      </c>
      <c r="E24" s="27">
        <f t="shared" si="6"/>
        <v>0</v>
      </c>
      <c r="F24" s="27">
        <f t="shared" si="6"/>
        <v>0</v>
      </c>
      <c r="G24" s="27">
        <f t="shared" si="6"/>
        <v>0</v>
      </c>
      <c r="H24" s="27">
        <f t="shared" si="6"/>
        <v>0</v>
      </c>
      <c r="I24" s="27">
        <f t="shared" si="6"/>
        <v>0</v>
      </c>
      <c r="J24" s="27">
        <f t="shared" si="6"/>
        <v>0</v>
      </c>
      <c r="K24" s="27">
        <f t="shared" si="6"/>
        <v>13219975.42</v>
      </c>
      <c r="L24" s="28"/>
      <c r="M24" s="29"/>
      <c r="N24" s="29"/>
      <c r="O24" s="29"/>
      <c r="P24" s="42">
        <f t="shared" si="5"/>
        <v>118.94885207845959</v>
      </c>
      <c r="Q24" s="25"/>
      <c r="R24" s="25"/>
    </row>
    <row r="25" spans="1:18" x14ac:dyDescent="0.25">
      <c r="A25" s="24" t="s">
        <v>37</v>
      </c>
      <c r="B25" s="26" t="s">
        <v>110</v>
      </c>
      <c r="C25" s="27">
        <v>1774000</v>
      </c>
      <c r="D25" s="36"/>
      <c r="E25" s="36"/>
      <c r="F25" s="36"/>
      <c r="G25" s="36"/>
      <c r="H25" s="36"/>
      <c r="I25" s="36"/>
      <c r="J25" s="36"/>
      <c r="K25" s="27">
        <v>2225660.4300000002</v>
      </c>
      <c r="L25" s="28"/>
      <c r="M25" s="29"/>
      <c r="N25" s="29"/>
      <c r="O25" s="29"/>
      <c r="P25" s="42">
        <f t="shared" si="5"/>
        <v>125.46000169109359</v>
      </c>
    </row>
    <row r="26" spans="1:18" x14ac:dyDescent="0.25">
      <c r="A26" s="24" t="s">
        <v>38</v>
      </c>
      <c r="B26" s="26" t="s">
        <v>111</v>
      </c>
      <c r="C26" s="27">
        <v>9340000</v>
      </c>
      <c r="D26" s="36"/>
      <c r="E26" s="36"/>
      <c r="F26" s="36"/>
      <c r="G26" s="36"/>
      <c r="H26" s="36"/>
      <c r="I26" s="36"/>
      <c r="J26" s="36"/>
      <c r="K26" s="27">
        <v>10994314.99</v>
      </c>
      <c r="L26" s="28"/>
      <c r="M26" s="29"/>
      <c r="N26" s="29"/>
      <c r="O26" s="29"/>
      <c r="P26" s="42">
        <f t="shared" si="5"/>
        <v>117.71215192719487</v>
      </c>
    </row>
    <row r="27" spans="1:18" x14ac:dyDescent="0.25">
      <c r="A27" s="24" t="s">
        <v>39</v>
      </c>
      <c r="B27" s="26" t="s">
        <v>112</v>
      </c>
      <c r="C27" s="27">
        <f>C28+C29+C30</f>
        <v>2500000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1">
        <v>0</v>
      </c>
      <c r="K27" s="27">
        <f>K28+K29+K30</f>
        <v>2664378.35</v>
      </c>
      <c r="L27" s="32">
        <v>0</v>
      </c>
      <c r="M27" s="30">
        <v>0</v>
      </c>
      <c r="N27" s="30">
        <v>0</v>
      </c>
      <c r="O27" s="31">
        <v>0</v>
      </c>
      <c r="P27" s="42">
        <f t="shared" si="1"/>
        <v>106.57513400000001</v>
      </c>
      <c r="Q27" s="25"/>
    </row>
    <row r="28" spans="1:18" ht="23.25" x14ac:dyDescent="0.25">
      <c r="A28" s="24" t="s">
        <v>40</v>
      </c>
      <c r="B28" s="26" t="s">
        <v>113</v>
      </c>
      <c r="C28" s="27">
        <v>2486600</v>
      </c>
      <c r="D28" s="36"/>
      <c r="E28" s="36"/>
      <c r="F28" s="36"/>
      <c r="G28" s="36"/>
      <c r="H28" s="36"/>
      <c r="I28" s="36"/>
      <c r="J28" s="36"/>
      <c r="K28" s="27">
        <v>2652978.35</v>
      </c>
      <c r="L28" s="28"/>
      <c r="M28" s="29"/>
      <c r="N28" s="29"/>
      <c r="O28" s="29"/>
      <c r="P28" s="42">
        <f t="shared" si="1"/>
        <v>106.69099774792889</v>
      </c>
    </row>
    <row r="29" spans="1:18" ht="33.75" x14ac:dyDescent="0.25">
      <c r="A29" s="37" t="s">
        <v>75</v>
      </c>
      <c r="B29" s="26" t="s">
        <v>114</v>
      </c>
      <c r="C29" s="27">
        <v>1400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1">
        <v>0</v>
      </c>
      <c r="K29" s="27">
        <v>1400</v>
      </c>
      <c r="L29" s="32">
        <v>0</v>
      </c>
      <c r="M29" s="30">
        <v>0</v>
      </c>
      <c r="N29" s="30">
        <v>0</v>
      </c>
      <c r="O29" s="31">
        <v>0</v>
      </c>
      <c r="P29" s="42">
        <f t="shared" si="1"/>
        <v>100</v>
      </c>
    </row>
    <row r="30" spans="1:18" ht="33.75" x14ac:dyDescent="0.25">
      <c r="A30" s="37" t="s">
        <v>41</v>
      </c>
      <c r="B30" s="26" t="s">
        <v>115</v>
      </c>
      <c r="C30" s="27">
        <v>12000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1">
        <v>0</v>
      </c>
      <c r="K30" s="27">
        <v>10000</v>
      </c>
      <c r="L30" s="32">
        <v>0</v>
      </c>
      <c r="M30" s="30">
        <v>0</v>
      </c>
      <c r="N30" s="30">
        <v>0</v>
      </c>
      <c r="O30" s="31">
        <v>0</v>
      </c>
      <c r="P30" s="42">
        <f t="shared" si="1"/>
        <v>83.333333333333343</v>
      </c>
    </row>
    <row r="31" spans="1:18" ht="34.5" x14ac:dyDescent="0.25">
      <c r="A31" s="24" t="s">
        <v>42</v>
      </c>
      <c r="B31" s="26" t="s">
        <v>116</v>
      </c>
      <c r="C31" s="27">
        <f t="shared" ref="C31:K31" si="7">C32+C33</f>
        <v>14144000</v>
      </c>
      <c r="D31" s="27" t="e">
        <f t="shared" si="7"/>
        <v>#REF!</v>
      </c>
      <c r="E31" s="27" t="e">
        <f t="shared" si="7"/>
        <v>#REF!</v>
      </c>
      <c r="F31" s="27" t="e">
        <f t="shared" si="7"/>
        <v>#REF!</v>
      </c>
      <c r="G31" s="27" t="e">
        <f t="shared" si="7"/>
        <v>#REF!</v>
      </c>
      <c r="H31" s="27" t="e">
        <f t="shared" si="7"/>
        <v>#REF!</v>
      </c>
      <c r="I31" s="27" t="e">
        <f t="shared" si="7"/>
        <v>#REF!</v>
      </c>
      <c r="J31" s="27" t="e">
        <f t="shared" si="7"/>
        <v>#REF!</v>
      </c>
      <c r="K31" s="27">
        <f t="shared" si="7"/>
        <v>15219697.719999999</v>
      </c>
      <c r="L31" s="32">
        <v>0</v>
      </c>
      <c r="M31" s="30">
        <v>0</v>
      </c>
      <c r="N31" s="30">
        <v>0</v>
      </c>
      <c r="O31" s="31">
        <v>0</v>
      </c>
      <c r="P31" s="42">
        <f t="shared" si="1"/>
        <v>107.60532890271493</v>
      </c>
      <c r="Q31" s="25"/>
      <c r="R31" s="25"/>
    </row>
    <row r="32" spans="1:18" ht="57" x14ac:dyDescent="0.25">
      <c r="A32" s="24" t="s">
        <v>43</v>
      </c>
      <c r="B32" s="26" t="s">
        <v>117</v>
      </c>
      <c r="C32" s="27">
        <v>94000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1">
        <v>0</v>
      </c>
      <c r="K32" s="27">
        <v>94018.57</v>
      </c>
      <c r="L32" s="32">
        <v>0</v>
      </c>
      <c r="M32" s="30">
        <v>0</v>
      </c>
      <c r="N32" s="30">
        <v>0</v>
      </c>
      <c r="O32" s="31">
        <v>0</v>
      </c>
      <c r="P32" s="42">
        <f t="shared" si="1"/>
        <v>100.01975531914896</v>
      </c>
    </row>
    <row r="33" spans="1:18" ht="68.25" x14ac:dyDescent="0.25">
      <c r="A33" s="24" t="s">
        <v>44</v>
      </c>
      <c r="B33" s="26" t="s">
        <v>118</v>
      </c>
      <c r="C33" s="27">
        <f t="shared" ref="C33:K33" si="8">C34+C35+C36</f>
        <v>14050000</v>
      </c>
      <c r="D33" s="27" t="e">
        <f t="shared" si="8"/>
        <v>#REF!</v>
      </c>
      <c r="E33" s="27" t="e">
        <f t="shared" si="8"/>
        <v>#REF!</v>
      </c>
      <c r="F33" s="27" t="e">
        <f t="shared" si="8"/>
        <v>#REF!</v>
      </c>
      <c r="G33" s="27" t="e">
        <f t="shared" si="8"/>
        <v>#REF!</v>
      </c>
      <c r="H33" s="27" t="e">
        <f t="shared" si="8"/>
        <v>#REF!</v>
      </c>
      <c r="I33" s="27" t="e">
        <f t="shared" si="8"/>
        <v>#REF!</v>
      </c>
      <c r="J33" s="27" t="e">
        <f t="shared" si="8"/>
        <v>#REF!</v>
      </c>
      <c r="K33" s="27">
        <f t="shared" si="8"/>
        <v>15125679.149999999</v>
      </c>
      <c r="L33" s="32">
        <v>0</v>
      </c>
      <c r="M33" s="30">
        <v>0</v>
      </c>
      <c r="N33" s="30">
        <v>0</v>
      </c>
      <c r="O33" s="31">
        <v>0</v>
      </c>
      <c r="P33" s="42">
        <f t="shared" si="1"/>
        <v>107.65607935943061</v>
      </c>
    </row>
    <row r="34" spans="1:18" ht="56.25" x14ac:dyDescent="0.25">
      <c r="A34" s="37" t="s">
        <v>45</v>
      </c>
      <c r="B34" s="26" t="s">
        <v>119</v>
      </c>
      <c r="C34" s="27">
        <v>9900000</v>
      </c>
      <c r="D34" s="27" t="e">
        <f>#REF!+#REF!</f>
        <v>#REF!</v>
      </c>
      <c r="E34" s="27" t="e">
        <f>#REF!+#REF!</f>
        <v>#REF!</v>
      </c>
      <c r="F34" s="27" t="e">
        <f>#REF!+#REF!</f>
        <v>#REF!</v>
      </c>
      <c r="G34" s="27" t="e">
        <f>#REF!+#REF!</f>
        <v>#REF!</v>
      </c>
      <c r="H34" s="27" t="e">
        <f>#REF!+#REF!</f>
        <v>#REF!</v>
      </c>
      <c r="I34" s="27" t="e">
        <f>#REF!+#REF!</f>
        <v>#REF!</v>
      </c>
      <c r="J34" s="27" t="e">
        <f>#REF!+#REF!</f>
        <v>#REF!</v>
      </c>
      <c r="K34" s="27">
        <v>10480366.85</v>
      </c>
      <c r="L34" s="32">
        <v>0</v>
      </c>
      <c r="M34" s="30">
        <v>0</v>
      </c>
      <c r="N34" s="30">
        <v>0</v>
      </c>
      <c r="O34" s="31">
        <v>0</v>
      </c>
      <c r="P34" s="42">
        <f t="shared" si="1"/>
        <v>105.86229141414141</v>
      </c>
    </row>
    <row r="35" spans="1:18" ht="57" x14ac:dyDescent="0.25">
      <c r="A35" s="24" t="s">
        <v>46</v>
      </c>
      <c r="B35" s="26" t="s">
        <v>120</v>
      </c>
      <c r="C35" s="27">
        <v>1550000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1">
        <v>0</v>
      </c>
      <c r="K35" s="27">
        <v>1836122.01</v>
      </c>
      <c r="L35" s="32">
        <v>0</v>
      </c>
      <c r="M35" s="30">
        <v>0</v>
      </c>
      <c r="N35" s="30">
        <v>0</v>
      </c>
      <c r="O35" s="31">
        <v>0</v>
      </c>
      <c r="P35" s="42">
        <f t="shared" si="1"/>
        <v>118.45948451612904</v>
      </c>
    </row>
    <row r="36" spans="1:18" ht="34.5" x14ac:dyDescent="0.25">
      <c r="A36" s="24" t="s">
        <v>47</v>
      </c>
      <c r="B36" s="26" t="s">
        <v>121</v>
      </c>
      <c r="C36" s="27">
        <v>2600000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1">
        <v>0</v>
      </c>
      <c r="K36" s="27">
        <v>2809190.29</v>
      </c>
      <c r="L36" s="32">
        <v>0</v>
      </c>
      <c r="M36" s="30">
        <v>0</v>
      </c>
      <c r="N36" s="30">
        <v>0</v>
      </c>
      <c r="O36" s="31">
        <v>0</v>
      </c>
      <c r="P36" s="42">
        <f t="shared" si="1"/>
        <v>108.04578038461538</v>
      </c>
    </row>
    <row r="37" spans="1:18" x14ac:dyDescent="0.25">
      <c r="A37" s="24" t="s">
        <v>48</v>
      </c>
      <c r="B37" s="26" t="s">
        <v>122</v>
      </c>
      <c r="C37" s="27">
        <v>268000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1">
        <v>0</v>
      </c>
      <c r="K37" s="27">
        <v>283160.25</v>
      </c>
      <c r="L37" s="32">
        <v>0</v>
      </c>
      <c r="M37" s="30">
        <v>0</v>
      </c>
      <c r="N37" s="30">
        <v>0</v>
      </c>
      <c r="O37" s="31">
        <v>0</v>
      </c>
      <c r="P37" s="42">
        <f t="shared" si="1"/>
        <v>105.65680970149253</v>
      </c>
    </row>
    <row r="38" spans="1:18" x14ac:dyDescent="0.25">
      <c r="A38" s="24" t="s">
        <v>49</v>
      </c>
      <c r="B38" s="26" t="s">
        <v>123</v>
      </c>
      <c r="C38" s="27">
        <v>268000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1">
        <v>0</v>
      </c>
      <c r="K38" s="27">
        <v>283160.25</v>
      </c>
      <c r="L38" s="32">
        <v>0</v>
      </c>
      <c r="M38" s="30">
        <v>0</v>
      </c>
      <c r="N38" s="30">
        <v>0</v>
      </c>
      <c r="O38" s="31">
        <v>0</v>
      </c>
      <c r="P38" s="42">
        <f t="shared" si="1"/>
        <v>105.65680970149253</v>
      </c>
    </row>
    <row r="39" spans="1:18" ht="23.25" x14ac:dyDescent="0.25">
      <c r="A39" s="24" t="s">
        <v>50</v>
      </c>
      <c r="B39" s="26" t="s">
        <v>124</v>
      </c>
      <c r="C39" s="27">
        <f t="shared" ref="C39:K39" si="9">C40+C41</f>
        <v>3776700</v>
      </c>
      <c r="D39" s="27" t="e">
        <f t="shared" si="9"/>
        <v>#REF!</v>
      </c>
      <c r="E39" s="27" t="e">
        <f t="shared" si="9"/>
        <v>#REF!</v>
      </c>
      <c r="F39" s="27" t="e">
        <f t="shared" si="9"/>
        <v>#REF!</v>
      </c>
      <c r="G39" s="27" t="e">
        <f t="shared" si="9"/>
        <v>#REF!</v>
      </c>
      <c r="H39" s="27" t="e">
        <f t="shared" si="9"/>
        <v>#REF!</v>
      </c>
      <c r="I39" s="27" t="e">
        <f t="shared" si="9"/>
        <v>#REF!</v>
      </c>
      <c r="J39" s="27" t="e">
        <f t="shared" si="9"/>
        <v>#REF!</v>
      </c>
      <c r="K39" s="27">
        <f t="shared" si="9"/>
        <v>4058492.39</v>
      </c>
      <c r="L39" s="32">
        <v>0</v>
      </c>
      <c r="M39" s="30">
        <v>0</v>
      </c>
      <c r="N39" s="30">
        <v>0</v>
      </c>
      <c r="O39" s="31">
        <v>0</v>
      </c>
      <c r="P39" s="42">
        <f t="shared" si="1"/>
        <v>107.46133899965579</v>
      </c>
      <c r="Q39" s="25"/>
      <c r="R39" s="25"/>
    </row>
    <row r="40" spans="1:18" x14ac:dyDescent="0.25">
      <c r="A40" s="24" t="s">
        <v>51</v>
      </c>
      <c r="B40" s="26" t="s">
        <v>125</v>
      </c>
      <c r="C40" s="27">
        <v>1700000</v>
      </c>
      <c r="D40" s="27" t="e">
        <f>#REF!</f>
        <v>#REF!</v>
      </c>
      <c r="E40" s="27" t="e">
        <f>#REF!</f>
        <v>#REF!</v>
      </c>
      <c r="F40" s="27" t="e">
        <f>#REF!</f>
        <v>#REF!</v>
      </c>
      <c r="G40" s="27" t="e">
        <f>#REF!</f>
        <v>#REF!</v>
      </c>
      <c r="H40" s="27" t="e">
        <f>#REF!</f>
        <v>#REF!</v>
      </c>
      <c r="I40" s="27" t="e">
        <f>#REF!</f>
        <v>#REF!</v>
      </c>
      <c r="J40" s="27" t="e">
        <f>#REF!</f>
        <v>#REF!</v>
      </c>
      <c r="K40" s="27">
        <v>1803430</v>
      </c>
      <c r="L40" s="32">
        <v>0</v>
      </c>
      <c r="M40" s="30">
        <v>0</v>
      </c>
      <c r="N40" s="30">
        <v>0</v>
      </c>
      <c r="O40" s="31">
        <v>0</v>
      </c>
      <c r="P40" s="42">
        <f t="shared" si="1"/>
        <v>106.08411764705883</v>
      </c>
    </row>
    <row r="41" spans="1:18" x14ac:dyDescent="0.25">
      <c r="A41" s="24" t="s">
        <v>52</v>
      </c>
      <c r="B41" s="26" t="s">
        <v>126</v>
      </c>
      <c r="C41" s="27">
        <v>2076700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1">
        <v>0</v>
      </c>
      <c r="K41" s="27">
        <v>2255062.39</v>
      </c>
      <c r="L41" s="32">
        <v>0</v>
      </c>
      <c r="M41" s="30">
        <v>0</v>
      </c>
      <c r="N41" s="30">
        <v>0</v>
      </c>
      <c r="O41" s="31">
        <v>0</v>
      </c>
      <c r="P41" s="42">
        <f t="shared" si="1"/>
        <v>108.58874127221073</v>
      </c>
    </row>
    <row r="42" spans="1:18" ht="23.25" x14ac:dyDescent="0.25">
      <c r="A42" s="24" t="s">
        <v>53</v>
      </c>
      <c r="B42" s="26" t="s">
        <v>127</v>
      </c>
      <c r="C42" s="27">
        <f t="shared" ref="C42:K42" si="10">C43+C44</f>
        <v>2414000</v>
      </c>
      <c r="D42" s="27" t="e">
        <f t="shared" si="10"/>
        <v>#REF!</v>
      </c>
      <c r="E42" s="27" t="e">
        <f t="shared" si="10"/>
        <v>#REF!</v>
      </c>
      <c r="F42" s="27" t="e">
        <f t="shared" si="10"/>
        <v>#REF!</v>
      </c>
      <c r="G42" s="27" t="e">
        <f t="shared" si="10"/>
        <v>#REF!</v>
      </c>
      <c r="H42" s="27" t="e">
        <f t="shared" si="10"/>
        <v>#REF!</v>
      </c>
      <c r="I42" s="27" t="e">
        <f t="shared" si="10"/>
        <v>#REF!</v>
      </c>
      <c r="J42" s="27" t="e">
        <f t="shared" si="10"/>
        <v>#REF!</v>
      </c>
      <c r="K42" s="27">
        <f t="shared" si="10"/>
        <v>2471980.5700000003</v>
      </c>
      <c r="L42" s="32">
        <v>0</v>
      </c>
      <c r="M42" s="30">
        <v>0</v>
      </c>
      <c r="N42" s="30">
        <v>0</v>
      </c>
      <c r="O42" s="31">
        <v>0</v>
      </c>
      <c r="P42" s="42">
        <f t="shared" si="1"/>
        <v>102.40184631317317</v>
      </c>
    </row>
    <row r="43" spans="1:18" ht="68.25" x14ac:dyDescent="0.25">
      <c r="A43" s="24" t="s">
        <v>76</v>
      </c>
      <c r="B43" s="26" t="s">
        <v>128</v>
      </c>
      <c r="C43" s="27">
        <v>1364000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1">
        <v>0</v>
      </c>
      <c r="K43" s="27">
        <v>1363491.5</v>
      </c>
      <c r="L43" s="32">
        <v>0</v>
      </c>
      <c r="M43" s="30">
        <v>0</v>
      </c>
      <c r="N43" s="30">
        <v>0</v>
      </c>
      <c r="O43" s="31">
        <v>0</v>
      </c>
      <c r="P43" s="42">
        <f t="shared" si="1"/>
        <v>99.962719941348979</v>
      </c>
    </row>
    <row r="44" spans="1:18" ht="23.25" x14ac:dyDescent="0.25">
      <c r="A44" s="24" t="s">
        <v>54</v>
      </c>
      <c r="B44" s="26" t="s">
        <v>129</v>
      </c>
      <c r="C44" s="27">
        <v>1050000</v>
      </c>
      <c r="D44" s="27" t="e">
        <f>#REF!+#REF!</f>
        <v>#REF!</v>
      </c>
      <c r="E44" s="27" t="e">
        <f>#REF!+#REF!</f>
        <v>#REF!</v>
      </c>
      <c r="F44" s="27" t="e">
        <f>#REF!+#REF!</f>
        <v>#REF!</v>
      </c>
      <c r="G44" s="27" t="e">
        <f>#REF!+#REF!</f>
        <v>#REF!</v>
      </c>
      <c r="H44" s="27" t="e">
        <f>#REF!+#REF!</f>
        <v>#REF!</v>
      </c>
      <c r="I44" s="27" t="e">
        <f>#REF!+#REF!</f>
        <v>#REF!</v>
      </c>
      <c r="J44" s="27" t="e">
        <f>#REF!+#REF!</f>
        <v>#REF!</v>
      </c>
      <c r="K44" s="27">
        <v>1108489.07</v>
      </c>
      <c r="L44" s="32">
        <v>0</v>
      </c>
      <c r="M44" s="30">
        <v>0</v>
      </c>
      <c r="N44" s="30">
        <v>0</v>
      </c>
      <c r="O44" s="31">
        <v>0</v>
      </c>
      <c r="P44" s="42">
        <f t="shared" si="1"/>
        <v>105.57038761904762</v>
      </c>
    </row>
    <row r="45" spans="1:18" x14ac:dyDescent="0.25">
      <c r="A45" s="24" t="s">
        <v>55</v>
      </c>
      <c r="B45" s="26" t="s">
        <v>130</v>
      </c>
      <c r="C45" s="27">
        <f t="shared" ref="C45:K45" si="11">C46+C47+C48+C49+C50+C51+C52</f>
        <v>1500000</v>
      </c>
      <c r="D45" s="27" t="e">
        <f t="shared" si="11"/>
        <v>#REF!</v>
      </c>
      <c r="E45" s="27" t="e">
        <f t="shared" si="11"/>
        <v>#REF!</v>
      </c>
      <c r="F45" s="27" t="e">
        <f t="shared" si="11"/>
        <v>#REF!</v>
      </c>
      <c r="G45" s="27" t="e">
        <f t="shared" si="11"/>
        <v>#REF!</v>
      </c>
      <c r="H45" s="27" t="e">
        <f t="shared" si="11"/>
        <v>#REF!</v>
      </c>
      <c r="I45" s="27" t="e">
        <f t="shared" si="11"/>
        <v>#REF!</v>
      </c>
      <c r="J45" s="27" t="e">
        <f t="shared" si="11"/>
        <v>#REF!</v>
      </c>
      <c r="K45" s="27">
        <f t="shared" si="11"/>
        <v>1584372.4500000002</v>
      </c>
      <c r="L45" s="32">
        <v>0</v>
      </c>
      <c r="M45" s="30">
        <v>0</v>
      </c>
      <c r="N45" s="30">
        <v>0</v>
      </c>
      <c r="O45" s="31">
        <v>0</v>
      </c>
      <c r="P45" s="42">
        <f t="shared" si="1"/>
        <v>105.62483</v>
      </c>
    </row>
    <row r="46" spans="1:18" ht="38.25" customHeight="1" x14ac:dyDescent="0.25">
      <c r="A46" s="37" t="s">
        <v>56</v>
      </c>
      <c r="B46" s="26" t="s">
        <v>131</v>
      </c>
      <c r="C46" s="27">
        <v>188650</v>
      </c>
      <c r="D46" s="27" t="e">
        <f>#REF!+#REF!+#REF!+#REF!+#REF!</f>
        <v>#REF!</v>
      </c>
      <c r="E46" s="27" t="e">
        <f>#REF!+#REF!+#REF!+#REF!+#REF!</f>
        <v>#REF!</v>
      </c>
      <c r="F46" s="27" t="e">
        <f>#REF!+#REF!+#REF!+#REF!+#REF!</f>
        <v>#REF!</v>
      </c>
      <c r="G46" s="27" t="e">
        <f>#REF!+#REF!+#REF!+#REF!+#REF!</f>
        <v>#REF!</v>
      </c>
      <c r="H46" s="27" t="e">
        <f>#REF!+#REF!+#REF!+#REF!+#REF!</f>
        <v>#REF!</v>
      </c>
      <c r="I46" s="27" t="e">
        <f>#REF!+#REF!+#REF!+#REF!+#REF!</f>
        <v>#REF!</v>
      </c>
      <c r="J46" s="27" t="e">
        <f>#REF!+#REF!+#REF!+#REF!+#REF!</f>
        <v>#REF!</v>
      </c>
      <c r="K46" s="27">
        <v>226616.4</v>
      </c>
      <c r="L46" s="28"/>
      <c r="M46" s="29"/>
      <c r="N46" s="29"/>
      <c r="O46" s="29"/>
      <c r="P46" s="42">
        <f t="shared" ref="P46" si="12">K46/C46*100</f>
        <v>120.1253114232706</v>
      </c>
    </row>
    <row r="47" spans="1:18" ht="90.75" x14ac:dyDescent="0.25">
      <c r="A47" s="24" t="s">
        <v>60</v>
      </c>
      <c r="B47" s="26" t="s">
        <v>132</v>
      </c>
      <c r="C47" s="27">
        <v>76000</v>
      </c>
      <c r="D47" s="27" t="e">
        <f>#REF!+#REF!</f>
        <v>#REF!</v>
      </c>
      <c r="E47" s="27" t="e">
        <f>#REF!+#REF!</f>
        <v>#REF!</v>
      </c>
      <c r="F47" s="27" t="e">
        <f>#REF!+#REF!</f>
        <v>#REF!</v>
      </c>
      <c r="G47" s="27" t="e">
        <f>#REF!+#REF!</f>
        <v>#REF!</v>
      </c>
      <c r="H47" s="27" t="e">
        <f>#REF!+#REF!</f>
        <v>#REF!</v>
      </c>
      <c r="I47" s="27" t="e">
        <f>#REF!+#REF!</f>
        <v>#REF!</v>
      </c>
      <c r="J47" s="27" t="e">
        <f>#REF!+#REF!</f>
        <v>#REF!</v>
      </c>
      <c r="K47" s="27">
        <v>75185.350000000006</v>
      </c>
      <c r="L47" s="28"/>
      <c r="M47" s="29"/>
      <c r="N47" s="29"/>
      <c r="O47" s="29"/>
      <c r="P47" s="42">
        <f t="shared" si="1"/>
        <v>98.928092105263161</v>
      </c>
    </row>
    <row r="48" spans="1:18" ht="56.25" customHeight="1" x14ac:dyDescent="0.25">
      <c r="A48" s="24" t="s">
        <v>57</v>
      </c>
      <c r="B48" s="26" t="s">
        <v>133</v>
      </c>
      <c r="C48" s="27">
        <v>304440</v>
      </c>
      <c r="D48" s="27" t="e">
        <f>#REF!+#REF!+#REF!+#REF!+#REF!</f>
        <v>#REF!</v>
      </c>
      <c r="E48" s="27" t="e">
        <f>#REF!+#REF!+#REF!+#REF!+#REF!</f>
        <v>#REF!</v>
      </c>
      <c r="F48" s="27" t="e">
        <f>#REF!+#REF!+#REF!+#REF!+#REF!</f>
        <v>#REF!</v>
      </c>
      <c r="G48" s="27" t="e">
        <f>#REF!+#REF!+#REF!+#REF!+#REF!</f>
        <v>#REF!</v>
      </c>
      <c r="H48" s="27" t="e">
        <f>#REF!+#REF!+#REF!+#REF!+#REF!</f>
        <v>#REF!</v>
      </c>
      <c r="I48" s="27" t="e">
        <f>#REF!+#REF!+#REF!+#REF!+#REF!</f>
        <v>#REF!</v>
      </c>
      <c r="J48" s="27" t="e">
        <f>#REF!+#REF!+#REF!+#REF!+#REF!</f>
        <v>#REF!</v>
      </c>
      <c r="K48" s="27">
        <v>303679.32</v>
      </c>
      <c r="L48" s="28"/>
      <c r="M48" s="29"/>
      <c r="N48" s="29"/>
      <c r="O48" s="29"/>
      <c r="P48" s="42">
        <f t="shared" si="1"/>
        <v>99.75013795821836</v>
      </c>
    </row>
    <row r="49" spans="1:16" ht="66.75" customHeight="1" x14ac:dyDescent="0.25">
      <c r="A49" s="24" t="s">
        <v>58</v>
      </c>
      <c r="B49" s="26" t="s">
        <v>134</v>
      </c>
      <c r="C49" s="27">
        <v>107750</v>
      </c>
      <c r="D49" s="36"/>
      <c r="E49" s="36"/>
      <c r="F49" s="36"/>
      <c r="G49" s="36"/>
      <c r="H49" s="36"/>
      <c r="I49" s="36"/>
      <c r="J49" s="36"/>
      <c r="K49" s="27">
        <v>166984.53</v>
      </c>
      <c r="L49" s="28"/>
      <c r="M49" s="29"/>
      <c r="N49" s="29"/>
      <c r="O49" s="29"/>
      <c r="P49" s="42">
        <f t="shared" si="1"/>
        <v>154.97404176334106</v>
      </c>
    </row>
    <row r="50" spans="1:16" ht="34.5" x14ac:dyDescent="0.25">
      <c r="A50" s="24" t="s">
        <v>59</v>
      </c>
      <c r="B50" s="26" t="s">
        <v>135</v>
      </c>
      <c r="C50" s="27">
        <v>57000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1">
        <v>0</v>
      </c>
      <c r="K50" s="27">
        <v>71069.5</v>
      </c>
      <c r="L50" s="32">
        <v>0</v>
      </c>
      <c r="M50" s="30">
        <v>0</v>
      </c>
      <c r="N50" s="30">
        <v>0</v>
      </c>
      <c r="O50" s="31">
        <v>0</v>
      </c>
      <c r="P50" s="42">
        <f t="shared" si="1"/>
        <v>124.68333333333332</v>
      </c>
    </row>
    <row r="51" spans="1:16" ht="90.75" x14ac:dyDescent="0.25">
      <c r="A51" s="24" t="s">
        <v>60</v>
      </c>
      <c r="B51" s="26" t="s">
        <v>132</v>
      </c>
      <c r="C51" s="27">
        <v>629660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1">
        <v>0</v>
      </c>
      <c r="K51" s="27">
        <v>599204.37</v>
      </c>
      <c r="L51" s="32">
        <v>0</v>
      </c>
      <c r="M51" s="30">
        <v>0</v>
      </c>
      <c r="N51" s="30">
        <v>0</v>
      </c>
      <c r="O51" s="31">
        <v>0</v>
      </c>
      <c r="P51" s="42">
        <f t="shared" si="1"/>
        <v>95.163162659212901</v>
      </c>
    </row>
    <row r="52" spans="1:16" ht="23.25" x14ac:dyDescent="0.25">
      <c r="A52" s="24" t="s">
        <v>61</v>
      </c>
      <c r="B52" s="26" t="s">
        <v>136</v>
      </c>
      <c r="C52" s="27">
        <v>136500</v>
      </c>
      <c r="D52" s="27" t="e">
        <f>#REF!+#REF!</f>
        <v>#REF!</v>
      </c>
      <c r="E52" s="27" t="e">
        <f>#REF!+#REF!</f>
        <v>#REF!</v>
      </c>
      <c r="F52" s="27" t="e">
        <f>#REF!+#REF!</f>
        <v>#REF!</v>
      </c>
      <c r="G52" s="27" t="e">
        <f>#REF!+#REF!</f>
        <v>#REF!</v>
      </c>
      <c r="H52" s="27" t="e">
        <f>#REF!+#REF!</f>
        <v>#REF!</v>
      </c>
      <c r="I52" s="27" t="e">
        <f>#REF!+#REF!</f>
        <v>#REF!</v>
      </c>
      <c r="J52" s="27" t="e">
        <f>#REF!+#REF!</f>
        <v>#REF!</v>
      </c>
      <c r="K52" s="27">
        <v>141632.98000000001</v>
      </c>
      <c r="L52" s="32">
        <v>0</v>
      </c>
      <c r="M52" s="30">
        <v>0</v>
      </c>
      <c r="N52" s="30">
        <v>0</v>
      </c>
      <c r="O52" s="31">
        <v>0</v>
      </c>
      <c r="P52" s="42">
        <f t="shared" si="1"/>
        <v>103.76042490842492</v>
      </c>
    </row>
    <row r="53" spans="1:16" x14ac:dyDescent="0.25">
      <c r="A53" s="24" t="s">
        <v>62</v>
      </c>
      <c r="B53" s="26" t="s">
        <v>137</v>
      </c>
      <c r="C53" s="27">
        <f>C55+C54</f>
        <v>288000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1">
        <v>0</v>
      </c>
      <c r="K53" s="27">
        <f>K54+K55</f>
        <v>558198.88</v>
      </c>
      <c r="L53" s="32">
        <v>0</v>
      </c>
      <c r="M53" s="30">
        <v>0</v>
      </c>
      <c r="N53" s="30">
        <v>0</v>
      </c>
      <c r="O53" s="31">
        <v>0</v>
      </c>
      <c r="P53" s="42">
        <f t="shared" si="1"/>
        <v>193.81905555555556</v>
      </c>
    </row>
    <row r="54" spans="1:16" ht="23.25" x14ac:dyDescent="0.25">
      <c r="A54" s="24" t="s">
        <v>77</v>
      </c>
      <c r="B54" s="26" t="s">
        <v>139</v>
      </c>
      <c r="C54" s="27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1">
        <v>0</v>
      </c>
      <c r="K54" s="27">
        <v>48165.89</v>
      </c>
      <c r="L54" s="32">
        <v>0</v>
      </c>
      <c r="M54" s="30">
        <v>0</v>
      </c>
      <c r="N54" s="30">
        <v>0</v>
      </c>
      <c r="O54" s="31">
        <v>0</v>
      </c>
      <c r="P54" s="42">
        <v>0</v>
      </c>
    </row>
    <row r="55" spans="1:16" ht="23.25" x14ac:dyDescent="0.25">
      <c r="A55" s="24" t="s">
        <v>140</v>
      </c>
      <c r="B55" s="26" t="s">
        <v>141</v>
      </c>
      <c r="C55" s="27">
        <v>288000</v>
      </c>
      <c r="D55" s="27" t="e">
        <f>#REF!+#REF!+#REF!</f>
        <v>#REF!</v>
      </c>
      <c r="E55" s="27" t="e">
        <f>#REF!+#REF!+#REF!</f>
        <v>#REF!</v>
      </c>
      <c r="F55" s="27" t="e">
        <f>#REF!+#REF!+#REF!</f>
        <v>#REF!</v>
      </c>
      <c r="G55" s="27" t="e">
        <f>#REF!+#REF!+#REF!</f>
        <v>#REF!</v>
      </c>
      <c r="H55" s="27" t="e">
        <f>#REF!+#REF!+#REF!</f>
        <v>#REF!</v>
      </c>
      <c r="I55" s="27" t="e">
        <f>#REF!+#REF!+#REF!</f>
        <v>#REF!</v>
      </c>
      <c r="J55" s="27" t="e">
        <f>#REF!+#REF!+#REF!</f>
        <v>#REF!</v>
      </c>
      <c r="K55" s="27">
        <v>510032.99</v>
      </c>
      <c r="L55" s="32">
        <v>0</v>
      </c>
      <c r="M55" s="30">
        <v>0</v>
      </c>
      <c r="N55" s="30">
        <v>0</v>
      </c>
      <c r="O55" s="31">
        <v>0</v>
      </c>
      <c r="P55" s="42">
        <f t="shared" si="1"/>
        <v>177.09478819444445</v>
      </c>
    </row>
    <row r="56" spans="1:16" x14ac:dyDescent="0.25">
      <c r="A56" s="44" t="s">
        <v>63</v>
      </c>
      <c r="B56" s="45" t="s">
        <v>138</v>
      </c>
      <c r="C56" s="46">
        <f>C57</f>
        <v>525555481.39999998</v>
      </c>
      <c r="D56" s="46" t="e">
        <f t="shared" ref="D56:O56" si="13">D57</f>
        <v>#REF!</v>
      </c>
      <c r="E56" s="46" t="e">
        <f t="shared" si="13"/>
        <v>#REF!</v>
      </c>
      <c r="F56" s="46" t="e">
        <f t="shared" si="13"/>
        <v>#REF!</v>
      </c>
      <c r="G56" s="46" t="e">
        <f t="shared" si="13"/>
        <v>#REF!</v>
      </c>
      <c r="H56" s="46" t="e">
        <f t="shared" si="13"/>
        <v>#REF!</v>
      </c>
      <c r="I56" s="46" t="e">
        <f t="shared" si="13"/>
        <v>#REF!</v>
      </c>
      <c r="J56" s="46" t="e">
        <f t="shared" si="13"/>
        <v>#REF!</v>
      </c>
      <c r="K56" s="46">
        <f t="shared" si="13"/>
        <v>499410727.49000007</v>
      </c>
      <c r="L56" s="46">
        <f t="shared" si="13"/>
        <v>0</v>
      </c>
      <c r="M56" s="46">
        <f t="shared" si="13"/>
        <v>0</v>
      </c>
      <c r="N56" s="46">
        <f t="shared" si="13"/>
        <v>0</v>
      </c>
      <c r="O56" s="46">
        <f t="shared" si="13"/>
        <v>0</v>
      </c>
      <c r="P56" s="50">
        <f t="shared" si="1"/>
        <v>95.025310393423297</v>
      </c>
    </row>
    <row r="57" spans="1:16" ht="32.25" customHeight="1" x14ac:dyDescent="0.25">
      <c r="A57" s="37" t="s">
        <v>64</v>
      </c>
      <c r="B57" s="26" t="s">
        <v>142</v>
      </c>
      <c r="C57" s="27">
        <f t="shared" ref="C57:K57" si="14">C58+C61+C66+C77</f>
        <v>525555481.39999998</v>
      </c>
      <c r="D57" s="27" t="e">
        <f t="shared" si="14"/>
        <v>#REF!</v>
      </c>
      <c r="E57" s="27" t="e">
        <f t="shared" si="14"/>
        <v>#REF!</v>
      </c>
      <c r="F57" s="27" t="e">
        <f t="shared" si="14"/>
        <v>#REF!</v>
      </c>
      <c r="G57" s="27" t="e">
        <f t="shared" si="14"/>
        <v>#REF!</v>
      </c>
      <c r="H57" s="27" t="e">
        <f t="shared" si="14"/>
        <v>#REF!</v>
      </c>
      <c r="I57" s="27" t="e">
        <f t="shared" si="14"/>
        <v>#REF!</v>
      </c>
      <c r="J57" s="27" t="e">
        <f t="shared" si="14"/>
        <v>#REF!</v>
      </c>
      <c r="K57" s="27">
        <f t="shared" si="14"/>
        <v>499410727.49000007</v>
      </c>
      <c r="L57" s="32">
        <v>0</v>
      </c>
      <c r="M57" s="30">
        <v>0</v>
      </c>
      <c r="N57" s="30">
        <v>0</v>
      </c>
      <c r="O57" s="31">
        <v>0</v>
      </c>
      <c r="P57" s="42">
        <f t="shared" ref="P57" si="15">K57/C57*100</f>
        <v>95.025310393423297</v>
      </c>
    </row>
    <row r="58" spans="1:16" ht="23.25" x14ac:dyDescent="0.25">
      <c r="A58" s="24" t="s">
        <v>65</v>
      </c>
      <c r="B58" s="26" t="s">
        <v>143</v>
      </c>
      <c r="C58" s="27">
        <f t="shared" ref="C58:K58" si="16">C59+C60</f>
        <v>68201880</v>
      </c>
      <c r="D58" s="27">
        <f t="shared" si="16"/>
        <v>0</v>
      </c>
      <c r="E58" s="27">
        <f t="shared" si="16"/>
        <v>0</v>
      </c>
      <c r="F58" s="27">
        <f t="shared" si="16"/>
        <v>0</v>
      </c>
      <c r="G58" s="27">
        <f t="shared" si="16"/>
        <v>0</v>
      </c>
      <c r="H58" s="27">
        <f t="shared" si="16"/>
        <v>0</v>
      </c>
      <c r="I58" s="27">
        <f t="shared" si="16"/>
        <v>0</v>
      </c>
      <c r="J58" s="27">
        <f t="shared" si="16"/>
        <v>0</v>
      </c>
      <c r="K58" s="27">
        <f t="shared" si="16"/>
        <v>68201880</v>
      </c>
      <c r="L58" s="28"/>
      <c r="M58" s="29"/>
      <c r="N58" s="29"/>
      <c r="O58" s="29"/>
      <c r="P58" s="42">
        <f t="shared" si="1"/>
        <v>100</v>
      </c>
    </row>
    <row r="59" spans="1:16" ht="23.25" x14ac:dyDescent="0.25">
      <c r="A59" s="24" t="s">
        <v>78</v>
      </c>
      <c r="B59" s="26" t="s">
        <v>144</v>
      </c>
      <c r="C59" s="27">
        <v>24806880</v>
      </c>
      <c r="D59" s="36"/>
      <c r="E59" s="36"/>
      <c r="F59" s="36"/>
      <c r="G59" s="36"/>
      <c r="H59" s="36"/>
      <c r="I59" s="36"/>
      <c r="J59" s="36"/>
      <c r="K59" s="27">
        <v>24806880</v>
      </c>
      <c r="L59" s="28"/>
      <c r="M59" s="29"/>
      <c r="N59" s="29"/>
      <c r="O59" s="29"/>
      <c r="P59" s="42">
        <f t="shared" si="1"/>
        <v>100</v>
      </c>
    </row>
    <row r="60" spans="1:16" x14ac:dyDescent="0.25">
      <c r="A60" s="24" t="s">
        <v>79</v>
      </c>
      <c r="B60" s="26" t="s">
        <v>145</v>
      </c>
      <c r="C60" s="27">
        <v>43395000</v>
      </c>
      <c r="D60" s="36"/>
      <c r="E60" s="36"/>
      <c r="F60" s="36"/>
      <c r="G60" s="36"/>
      <c r="H60" s="36"/>
      <c r="I60" s="36"/>
      <c r="J60" s="36"/>
      <c r="K60" s="27">
        <v>43395000</v>
      </c>
      <c r="L60" s="28"/>
      <c r="M60" s="29"/>
      <c r="N60" s="29"/>
      <c r="O60" s="29"/>
      <c r="P60" s="42">
        <f t="shared" si="1"/>
        <v>100</v>
      </c>
    </row>
    <row r="61" spans="1:16" ht="23.25" x14ac:dyDescent="0.25">
      <c r="A61" s="24" t="s">
        <v>66</v>
      </c>
      <c r="B61" s="26" t="s">
        <v>146</v>
      </c>
      <c r="C61" s="27">
        <f>C62+C63+C64+C65</f>
        <v>187332474.84999999</v>
      </c>
      <c r="D61" s="27" t="e">
        <f t="shared" ref="D61:K61" si="17">D62+D63+D64+D65</f>
        <v>#REF!</v>
      </c>
      <c r="E61" s="27" t="e">
        <f t="shared" si="17"/>
        <v>#REF!</v>
      </c>
      <c r="F61" s="27" t="e">
        <f t="shared" si="17"/>
        <v>#REF!</v>
      </c>
      <c r="G61" s="27" t="e">
        <f t="shared" si="17"/>
        <v>#REF!</v>
      </c>
      <c r="H61" s="27" t="e">
        <f t="shared" si="17"/>
        <v>#REF!</v>
      </c>
      <c r="I61" s="27" t="e">
        <f t="shared" si="17"/>
        <v>#REF!</v>
      </c>
      <c r="J61" s="27" t="e">
        <f t="shared" si="17"/>
        <v>#REF!</v>
      </c>
      <c r="K61" s="27">
        <f t="shared" si="17"/>
        <v>173206581.49000001</v>
      </c>
      <c r="L61" s="32">
        <v>0</v>
      </c>
      <c r="M61" s="30">
        <v>0</v>
      </c>
      <c r="N61" s="30">
        <v>0</v>
      </c>
      <c r="O61" s="31">
        <v>0</v>
      </c>
      <c r="P61" s="42">
        <f t="shared" si="1"/>
        <v>92.459452974551908</v>
      </c>
    </row>
    <row r="62" spans="1:16" ht="45.75" x14ac:dyDescent="0.25">
      <c r="A62" s="24" t="s">
        <v>80</v>
      </c>
      <c r="B62" s="26" t="s">
        <v>147</v>
      </c>
      <c r="C62" s="27">
        <v>3596458.39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1">
        <v>0</v>
      </c>
      <c r="K62" s="27">
        <v>3596458.39</v>
      </c>
      <c r="L62" s="32">
        <v>0</v>
      </c>
      <c r="M62" s="30">
        <v>0</v>
      </c>
      <c r="N62" s="30">
        <v>0</v>
      </c>
      <c r="O62" s="31">
        <v>0</v>
      </c>
      <c r="P62" s="42">
        <f t="shared" si="1"/>
        <v>100</v>
      </c>
    </row>
    <row r="63" spans="1:16" ht="34.5" x14ac:dyDescent="0.25">
      <c r="A63" s="24" t="s">
        <v>81</v>
      </c>
      <c r="B63" s="26" t="s">
        <v>148</v>
      </c>
      <c r="C63" s="27">
        <v>129091020.41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1">
        <v>0</v>
      </c>
      <c r="K63" s="27">
        <v>129091020.41</v>
      </c>
      <c r="L63" s="32">
        <v>0</v>
      </c>
      <c r="M63" s="30">
        <v>0</v>
      </c>
      <c r="N63" s="30">
        <v>0</v>
      </c>
      <c r="O63" s="31">
        <v>0</v>
      </c>
      <c r="P63" s="42">
        <f t="shared" si="1"/>
        <v>100</v>
      </c>
    </row>
    <row r="64" spans="1:16" ht="23.25" x14ac:dyDescent="0.25">
      <c r="A64" s="24" t="s">
        <v>82</v>
      </c>
      <c r="B64" s="26" t="s">
        <v>149</v>
      </c>
      <c r="C64" s="27">
        <v>7109349.3600000003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1">
        <v>0</v>
      </c>
      <c r="K64" s="27">
        <v>7109349.3600000003</v>
      </c>
      <c r="L64" s="32">
        <v>0</v>
      </c>
      <c r="M64" s="30">
        <v>0</v>
      </c>
      <c r="N64" s="30">
        <v>0</v>
      </c>
      <c r="O64" s="31">
        <v>0</v>
      </c>
      <c r="P64" s="42">
        <f t="shared" si="1"/>
        <v>100</v>
      </c>
    </row>
    <row r="65" spans="1:17" x14ac:dyDescent="0.25">
      <c r="A65" s="24" t="s">
        <v>83</v>
      </c>
      <c r="B65" s="26" t="s">
        <v>150</v>
      </c>
      <c r="C65" s="27">
        <v>47535646.689999998</v>
      </c>
      <c r="D65" s="27" t="e">
        <f>#REF!+#REF!</f>
        <v>#REF!</v>
      </c>
      <c r="E65" s="27" t="e">
        <f>#REF!+#REF!</f>
        <v>#REF!</v>
      </c>
      <c r="F65" s="27" t="e">
        <f>#REF!+#REF!</f>
        <v>#REF!</v>
      </c>
      <c r="G65" s="27" t="e">
        <f>#REF!+#REF!</f>
        <v>#REF!</v>
      </c>
      <c r="H65" s="27" t="e">
        <f>#REF!+#REF!</f>
        <v>#REF!</v>
      </c>
      <c r="I65" s="27" t="e">
        <f>#REF!+#REF!</f>
        <v>#REF!</v>
      </c>
      <c r="J65" s="27" t="e">
        <f>#REF!+#REF!</f>
        <v>#REF!</v>
      </c>
      <c r="K65" s="27">
        <v>33409753.329999998</v>
      </c>
      <c r="L65" s="32">
        <v>0</v>
      </c>
      <c r="M65" s="30">
        <v>0</v>
      </c>
      <c r="N65" s="30">
        <v>0</v>
      </c>
      <c r="O65" s="31">
        <v>0</v>
      </c>
      <c r="P65" s="42">
        <f t="shared" si="1"/>
        <v>70.283578022781711</v>
      </c>
    </row>
    <row r="66" spans="1:17" ht="30" customHeight="1" x14ac:dyDescent="0.25">
      <c r="A66" s="24" t="s">
        <v>67</v>
      </c>
      <c r="B66" s="26" t="s">
        <v>151</v>
      </c>
      <c r="C66" s="27">
        <f>C67+C68+C69+C70+C71+C72+C73+C74+C75+C76</f>
        <v>253173126.55000001</v>
      </c>
      <c r="D66" s="27" t="e">
        <f t="shared" ref="D66:K66" si="18">D67+D68+D69+D70+D71+D72+D73+D74+D75+D76</f>
        <v>#REF!</v>
      </c>
      <c r="E66" s="27" t="e">
        <f t="shared" si="18"/>
        <v>#REF!</v>
      </c>
      <c r="F66" s="27" t="e">
        <f t="shared" si="18"/>
        <v>#REF!</v>
      </c>
      <c r="G66" s="27" t="e">
        <f t="shared" si="18"/>
        <v>#REF!</v>
      </c>
      <c r="H66" s="27" t="e">
        <f t="shared" si="18"/>
        <v>#REF!</v>
      </c>
      <c r="I66" s="27" t="e">
        <f t="shared" si="18"/>
        <v>#REF!</v>
      </c>
      <c r="J66" s="27" t="e">
        <f t="shared" si="18"/>
        <v>#REF!</v>
      </c>
      <c r="K66" s="27">
        <f t="shared" si="18"/>
        <v>243977166.95000002</v>
      </c>
      <c r="L66" s="32">
        <v>0</v>
      </c>
      <c r="M66" s="30">
        <v>0</v>
      </c>
      <c r="N66" s="30">
        <v>0</v>
      </c>
      <c r="O66" s="31">
        <v>0</v>
      </c>
      <c r="P66" s="42">
        <f t="shared" ref="P66:P78" si="19">K66/C66*100</f>
        <v>96.367718910251781</v>
      </c>
      <c r="Q66" s="25"/>
    </row>
    <row r="67" spans="1:17" ht="35.25" customHeight="1" x14ac:dyDescent="0.25">
      <c r="A67" s="37" t="s">
        <v>84</v>
      </c>
      <c r="B67" s="26" t="s">
        <v>153</v>
      </c>
      <c r="C67" s="27">
        <v>233349975.30000001</v>
      </c>
      <c r="D67" s="27" t="e">
        <f>#REF!+#REF!</f>
        <v>#REF!</v>
      </c>
      <c r="E67" s="27" t="e">
        <f>#REF!+#REF!</f>
        <v>#REF!</v>
      </c>
      <c r="F67" s="27" t="e">
        <f>#REF!+#REF!</f>
        <v>#REF!</v>
      </c>
      <c r="G67" s="27" t="e">
        <f>#REF!+#REF!</f>
        <v>#REF!</v>
      </c>
      <c r="H67" s="27" t="e">
        <f>#REF!+#REF!</f>
        <v>#REF!</v>
      </c>
      <c r="I67" s="27" t="e">
        <f>#REF!+#REF!</f>
        <v>#REF!</v>
      </c>
      <c r="J67" s="27" t="e">
        <f>#REF!+#REF!</f>
        <v>#REF!</v>
      </c>
      <c r="K67" s="27">
        <v>227582743.90000001</v>
      </c>
      <c r="L67" s="32">
        <v>0</v>
      </c>
      <c r="M67" s="30">
        <v>0</v>
      </c>
      <c r="N67" s="30">
        <v>0</v>
      </c>
      <c r="O67" s="31">
        <v>0</v>
      </c>
      <c r="P67" s="42">
        <f t="shared" si="19"/>
        <v>97.528505673683696</v>
      </c>
    </row>
    <row r="68" spans="1:17" ht="62.25" customHeight="1" x14ac:dyDescent="0.25">
      <c r="A68" s="37" t="s">
        <v>85</v>
      </c>
      <c r="B68" s="26" t="s">
        <v>152</v>
      </c>
      <c r="C68" s="27">
        <v>3213586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1">
        <v>0</v>
      </c>
      <c r="K68" s="27">
        <v>2911264.77</v>
      </c>
      <c r="L68" s="32">
        <v>0</v>
      </c>
      <c r="M68" s="30">
        <v>0</v>
      </c>
      <c r="N68" s="30">
        <v>0</v>
      </c>
      <c r="O68" s="31">
        <v>0</v>
      </c>
      <c r="P68" s="42">
        <f t="shared" ref="P68" si="20">K68/C68*100</f>
        <v>90.592402692817302</v>
      </c>
    </row>
    <row r="69" spans="1:17" ht="36.75" customHeight="1" x14ac:dyDescent="0.25">
      <c r="A69" s="24" t="s">
        <v>86</v>
      </c>
      <c r="B69" s="26" t="s">
        <v>154</v>
      </c>
      <c r="C69" s="27">
        <v>333583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1">
        <v>0</v>
      </c>
      <c r="K69" s="27">
        <v>333583</v>
      </c>
      <c r="L69" s="32">
        <v>0</v>
      </c>
      <c r="M69" s="30">
        <v>0</v>
      </c>
      <c r="N69" s="30">
        <v>0</v>
      </c>
      <c r="O69" s="31">
        <v>0</v>
      </c>
      <c r="P69" s="42">
        <f t="shared" si="19"/>
        <v>100</v>
      </c>
    </row>
    <row r="70" spans="1:17" ht="51.75" customHeight="1" x14ac:dyDescent="0.25">
      <c r="A70" s="37" t="s">
        <v>87</v>
      </c>
      <c r="B70" s="26" t="s">
        <v>155</v>
      </c>
      <c r="C70" s="27">
        <v>35472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1">
        <v>0</v>
      </c>
      <c r="K70" s="27">
        <v>35472</v>
      </c>
      <c r="L70" s="32">
        <v>0</v>
      </c>
      <c r="M70" s="30">
        <v>0</v>
      </c>
      <c r="N70" s="30">
        <v>0</v>
      </c>
      <c r="O70" s="31">
        <v>0</v>
      </c>
      <c r="P70" s="42">
        <f t="shared" si="19"/>
        <v>100</v>
      </c>
    </row>
    <row r="71" spans="1:17" ht="42" customHeight="1" x14ac:dyDescent="0.25">
      <c r="A71" s="37" t="s">
        <v>88</v>
      </c>
      <c r="B71" s="26" t="s">
        <v>156</v>
      </c>
      <c r="C71" s="27">
        <v>888262.25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1">
        <v>0</v>
      </c>
      <c r="K71" s="27">
        <v>233131.78</v>
      </c>
      <c r="L71" s="32">
        <v>0</v>
      </c>
      <c r="M71" s="30">
        <v>0</v>
      </c>
      <c r="N71" s="30">
        <v>0</v>
      </c>
      <c r="O71" s="31">
        <v>0</v>
      </c>
      <c r="P71" s="42">
        <f t="shared" si="19"/>
        <v>26.245827738373436</v>
      </c>
    </row>
    <row r="72" spans="1:17" ht="56.25" x14ac:dyDescent="0.25">
      <c r="A72" s="37" t="s">
        <v>89</v>
      </c>
      <c r="B72" s="26" t="s">
        <v>157</v>
      </c>
      <c r="C72" s="27">
        <v>11412100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1">
        <v>0</v>
      </c>
      <c r="K72" s="27">
        <v>9067512</v>
      </c>
      <c r="L72" s="32">
        <v>0</v>
      </c>
      <c r="M72" s="30">
        <v>0</v>
      </c>
      <c r="N72" s="30">
        <v>0</v>
      </c>
      <c r="O72" s="31">
        <v>0</v>
      </c>
      <c r="P72" s="42">
        <f t="shared" ref="P72" si="21">K72/C72*100</f>
        <v>79.455244871671297</v>
      </c>
    </row>
    <row r="73" spans="1:17" ht="30" customHeight="1" x14ac:dyDescent="0.25">
      <c r="A73" s="37" t="s">
        <v>90</v>
      </c>
      <c r="B73" s="26" t="s">
        <v>158</v>
      </c>
      <c r="C73" s="27">
        <v>255960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1">
        <v>0</v>
      </c>
      <c r="K73" s="27">
        <v>129271.5</v>
      </c>
      <c r="L73" s="32">
        <v>0</v>
      </c>
      <c r="M73" s="30">
        <v>0</v>
      </c>
      <c r="N73" s="30">
        <v>0</v>
      </c>
      <c r="O73" s="31">
        <v>0</v>
      </c>
      <c r="P73" s="42">
        <f t="shared" si="19"/>
        <v>50.504571026722921</v>
      </c>
    </row>
    <row r="74" spans="1:17" ht="30" customHeight="1" x14ac:dyDescent="0.25">
      <c r="A74" s="37" t="s">
        <v>91</v>
      </c>
      <c r="B74" s="26" t="s">
        <v>159</v>
      </c>
      <c r="C74" s="27">
        <v>1395192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1">
        <v>0</v>
      </c>
      <c r="K74" s="27">
        <v>1395192</v>
      </c>
      <c r="L74" s="32">
        <v>0</v>
      </c>
      <c r="M74" s="30">
        <v>0</v>
      </c>
      <c r="N74" s="30">
        <v>0</v>
      </c>
      <c r="O74" s="31">
        <v>0</v>
      </c>
      <c r="P74" s="42">
        <f t="shared" si="19"/>
        <v>100</v>
      </c>
    </row>
    <row r="75" spans="1:17" ht="29.25" customHeight="1" x14ac:dyDescent="0.25">
      <c r="A75" s="24" t="s">
        <v>92</v>
      </c>
      <c r="B75" s="26" t="s">
        <v>160</v>
      </c>
      <c r="C75" s="27">
        <v>2016764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1">
        <v>0</v>
      </c>
      <c r="K75" s="27">
        <v>2016764</v>
      </c>
      <c r="L75" s="32">
        <v>0</v>
      </c>
      <c r="M75" s="30">
        <v>0</v>
      </c>
      <c r="N75" s="30">
        <v>0</v>
      </c>
      <c r="O75" s="31">
        <v>0</v>
      </c>
      <c r="P75" s="42">
        <f t="shared" si="19"/>
        <v>100</v>
      </c>
    </row>
    <row r="76" spans="1:17" x14ac:dyDescent="0.25">
      <c r="A76" s="24" t="s">
        <v>93</v>
      </c>
      <c r="B76" s="26" t="s">
        <v>161</v>
      </c>
      <c r="C76" s="27">
        <v>272232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1">
        <v>0</v>
      </c>
      <c r="K76" s="27">
        <v>272232</v>
      </c>
      <c r="L76" s="32">
        <v>0</v>
      </c>
      <c r="M76" s="30">
        <v>0</v>
      </c>
      <c r="N76" s="30">
        <v>0</v>
      </c>
      <c r="O76" s="31">
        <v>0</v>
      </c>
      <c r="P76" s="42">
        <f t="shared" si="19"/>
        <v>100</v>
      </c>
    </row>
    <row r="77" spans="1:17" x14ac:dyDescent="0.25">
      <c r="A77" s="24" t="s">
        <v>68</v>
      </c>
      <c r="B77" s="26" t="s">
        <v>162</v>
      </c>
      <c r="C77" s="27">
        <v>16848000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1">
        <v>0</v>
      </c>
      <c r="K77" s="27">
        <v>14025099.050000001</v>
      </c>
      <c r="L77" s="32">
        <v>0</v>
      </c>
      <c r="M77" s="30">
        <v>0</v>
      </c>
      <c r="N77" s="30">
        <v>0</v>
      </c>
      <c r="O77" s="31">
        <v>0</v>
      </c>
      <c r="P77" s="42">
        <f t="shared" si="19"/>
        <v>83.244889897910738</v>
      </c>
    </row>
    <row r="78" spans="1:17" ht="57" x14ac:dyDescent="0.25">
      <c r="A78" s="24" t="s">
        <v>94</v>
      </c>
      <c r="B78" s="26" t="s">
        <v>163</v>
      </c>
      <c r="C78" s="27">
        <v>16848000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1">
        <v>0</v>
      </c>
      <c r="K78" s="27">
        <v>14025099.050000001</v>
      </c>
      <c r="L78" s="32">
        <v>0</v>
      </c>
      <c r="M78" s="30">
        <v>0</v>
      </c>
      <c r="N78" s="30">
        <v>0</v>
      </c>
      <c r="O78" s="31">
        <v>0</v>
      </c>
      <c r="P78" s="42">
        <f t="shared" si="19"/>
        <v>83.244889897910738</v>
      </c>
      <c r="Q78" s="1" t="s">
        <v>165</v>
      </c>
    </row>
    <row r="79" spans="1:17" x14ac:dyDescent="0.25">
      <c r="A79" s="38" t="s">
        <v>164</v>
      </c>
      <c r="B79" s="39"/>
      <c r="C79" s="41">
        <f>C56+C14</f>
        <v>859860181.39999998</v>
      </c>
      <c r="D79" s="41" t="e">
        <f t="shared" ref="D79:K79" si="22">D56+D14</f>
        <v>#REF!</v>
      </c>
      <c r="E79" s="41" t="e">
        <f t="shared" si="22"/>
        <v>#REF!</v>
      </c>
      <c r="F79" s="41" t="e">
        <f t="shared" si="22"/>
        <v>#REF!</v>
      </c>
      <c r="G79" s="41" t="e">
        <f t="shared" si="22"/>
        <v>#REF!</v>
      </c>
      <c r="H79" s="41" t="e">
        <f t="shared" si="22"/>
        <v>#REF!</v>
      </c>
      <c r="I79" s="41" t="e">
        <f t="shared" si="22"/>
        <v>#REF!</v>
      </c>
      <c r="J79" s="41" t="e">
        <f t="shared" si="22"/>
        <v>#REF!</v>
      </c>
      <c r="K79" s="41">
        <f t="shared" si="22"/>
        <v>855150814.56000018</v>
      </c>
      <c r="L79" s="40"/>
      <c r="M79" s="40"/>
      <c r="N79" s="40"/>
      <c r="O79" s="40"/>
      <c r="P79" s="43">
        <f>K79/C79*100</f>
        <v>99.452310161364593</v>
      </c>
    </row>
  </sheetData>
  <mergeCells count="3">
    <mergeCell ref="H5:I5"/>
    <mergeCell ref="H8:I8"/>
    <mergeCell ref="A10:P10"/>
  </mergeCells>
  <pageMargins left="0.78740157480314965" right="0.39370078740157483" top="0.59055118110236227" bottom="0.39370078740157483" header="0" footer="0"/>
  <pageSetup paperSize="9" scale="74" fitToWidth="2" fitToHeight="0" orientation="portrait" r:id="rId1"/>
  <headerFooter differentFirst="1">
    <oddFooter>Страница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36C38A-D479-4580-8C8E-0EA10816EA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218-2</cp:lastModifiedBy>
  <cp:lastPrinted>2022-04-05T02:12:28Z</cp:lastPrinted>
  <dcterms:created xsi:type="dcterms:W3CDTF">2021-03-10T00:28:49Z</dcterms:created>
  <dcterms:modified xsi:type="dcterms:W3CDTF">2022-05-05T02:02:36Z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_20024_0503317M_M_12.2020...xlsx</vt:lpwstr>
  </property>
  <property fmtid="{D5CDD505-2E9C-101B-9397-08002B2CF9AE}" pid="3" name="Название отчета">
    <vt:lpwstr>_20024_0503317M_M_12.2020...xlsx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19.2.0.67165802</vt:lpwstr>
  </property>
  <property fmtid="{D5CDD505-2E9C-101B-9397-08002B2CF9AE}" pid="6" name="Тип сервера">
    <vt:lpwstr>MSSQL</vt:lpwstr>
  </property>
  <property fmtid="{D5CDD505-2E9C-101B-9397-08002B2CF9AE}" pid="7" name="Сервер">
    <vt:lpwstr>finance</vt:lpwstr>
  </property>
  <property fmtid="{D5CDD505-2E9C-101B-9397-08002B2CF9AE}" pid="8" name="База">
    <vt:lpwstr>svod_smart_krai</vt:lpwstr>
  </property>
  <property fmtid="{D5CDD505-2E9C-101B-9397-08002B2CF9AE}" pid="9" name="Пользователь">
    <vt:lpwstr>rn20024_2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